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rezultati!$A$3:$AH$49</definedName>
    <definedName name="_xlnm.Print_Area" localSheetId="0">rezultati!$A$1:$AH$137</definedName>
  </definedNames>
  <calcPr calcId="125725"/>
</workbook>
</file>

<file path=xl/calcChain.xml><?xml version="1.0" encoding="utf-8"?>
<calcChain xmlns="http://schemas.openxmlformats.org/spreadsheetml/2006/main">
  <c r="AH42" i="1"/>
  <c r="AH50"/>
  <c r="AH11"/>
  <c r="AH51"/>
  <c r="AH49"/>
  <c r="AH14"/>
  <c r="AH53"/>
  <c r="AH29"/>
  <c r="AH19"/>
  <c r="AH43"/>
  <c r="AH3"/>
  <c r="AH36"/>
  <c r="AH26"/>
  <c r="AH37"/>
  <c r="AH52"/>
  <c r="AH33"/>
  <c r="AH32"/>
  <c r="AH44"/>
  <c r="AH41"/>
  <c r="AH5"/>
  <c r="AH21"/>
  <c r="AH13"/>
  <c r="AH39"/>
  <c r="AH22"/>
  <c r="AH34"/>
  <c r="AH54"/>
  <c r="AH10"/>
  <c r="AH35"/>
  <c r="AH8"/>
  <c r="AH23"/>
  <c r="AH48"/>
  <c r="AH9"/>
  <c r="AH40"/>
  <c r="AH4"/>
  <c r="AH6"/>
  <c r="AH17"/>
  <c r="AH25"/>
  <c r="AH18"/>
  <c r="AH15"/>
  <c r="AH47"/>
  <c r="AH31"/>
  <c r="AH20"/>
  <c r="AH24"/>
  <c r="AH28"/>
  <c r="AH27"/>
  <c r="AH12"/>
  <c r="AH45"/>
  <c r="AH7"/>
  <c r="AH46"/>
  <c r="AH30"/>
  <c r="AH16"/>
  <c r="AH38"/>
</calcChain>
</file>

<file path=xl/sharedStrings.xml><?xml version="1.0" encoding="utf-8"?>
<sst xmlns="http://schemas.openxmlformats.org/spreadsheetml/2006/main" count="132" uniqueCount="81">
  <si>
    <t>REZULTATI</t>
  </si>
  <si>
    <t>Starts</t>
  </si>
  <si>
    <t>Finišs</t>
  </si>
  <si>
    <t>Braukts</t>
  </si>
  <si>
    <t>Kop/Kav.sods</t>
  </si>
  <si>
    <t>Kop/KM</t>
  </si>
  <si>
    <t>Papildus punkti</t>
  </si>
  <si>
    <t>Savaktie punkti</t>
  </si>
  <si>
    <t>Atrumsodi</t>
  </si>
  <si>
    <t>Paskaidrojumi</t>
  </si>
  <si>
    <t>Punkti kopa</t>
  </si>
  <si>
    <t>Vieta KLASE</t>
  </si>
  <si>
    <t>Vieta ABS</t>
  </si>
  <si>
    <t>Savakto vertibu skaits</t>
  </si>
  <si>
    <t>Komandas numurs</t>
  </si>
  <si>
    <t>Nosaukums</t>
  </si>
  <si>
    <t>Klase</t>
  </si>
  <si>
    <t>SleptaisKP</t>
  </si>
  <si>
    <t>Bankrots</t>
  </si>
  <si>
    <t>Upe</t>
  </si>
  <si>
    <t>Dubultpietura</t>
  </si>
  <si>
    <t xml:space="preserve">37 - 39 - 77,2kmh ** </t>
  </si>
  <si>
    <t xml:space="preserve">37 - 39 - 66,5kmh ** </t>
  </si>
  <si>
    <t xml:space="preserve">37 - 39 - 69,5kmh ** </t>
  </si>
  <si>
    <t xml:space="preserve">47 - 48 - 66,3kmh ** </t>
  </si>
  <si>
    <t>Tumšā olīve</t>
  </si>
  <si>
    <t>A</t>
  </si>
  <si>
    <t>GL</t>
  </si>
  <si>
    <t>IKRI</t>
  </si>
  <si>
    <t>Debesu zvani</t>
  </si>
  <si>
    <t>Atkal zirgā</t>
  </si>
  <si>
    <t>Bezpilot</t>
  </si>
  <si>
    <t>Fantastic 4</t>
  </si>
  <si>
    <t>Dīzelī ir spēks</t>
  </si>
  <si>
    <t>Salaspilnieki</t>
  </si>
  <si>
    <t>Mēs no laukiem</t>
  </si>
  <si>
    <t>JIMI</t>
  </si>
  <si>
    <t>Popkorns</t>
  </si>
  <si>
    <t>Pūpolīši</t>
  </si>
  <si>
    <t>Aiziet!</t>
  </si>
  <si>
    <t>Draugi, nav labi</t>
  </si>
  <si>
    <t>Uz četrām debess pusēm</t>
  </si>
  <si>
    <t>RINO</t>
  </si>
  <si>
    <t>Braucam mājās</t>
  </si>
  <si>
    <t>Trastbūve</t>
  </si>
  <si>
    <t>Kustonīši</t>
  </si>
  <si>
    <t>Vāveres</t>
  </si>
  <si>
    <t>Bliezējas</t>
  </si>
  <si>
    <t>Marmar</t>
  </si>
  <si>
    <t>Zvērīgie airētāji</t>
  </si>
  <si>
    <t>Saņurcītais ātrums</t>
  </si>
  <si>
    <t>Matrix</t>
  </si>
  <si>
    <t>Mēs un auto</t>
  </si>
  <si>
    <t>A+</t>
  </si>
  <si>
    <t>Irbenāju mafija</t>
  </si>
  <si>
    <t>Skudras</t>
  </si>
  <si>
    <t>Prieka pēc!</t>
  </si>
  <si>
    <t>Vainižu pasts</t>
  </si>
  <si>
    <t>Buy Saab and Fly</t>
  </si>
  <si>
    <t>Cietais rieksts</t>
  </si>
  <si>
    <t>Dzelmīši</t>
  </si>
  <si>
    <t>Rubīns</t>
  </si>
  <si>
    <t>Pelmeņi</t>
  </si>
  <si>
    <t>Paturi aliņu!</t>
  </si>
  <si>
    <t>Oi, jāpadomā!</t>
  </si>
  <si>
    <t>Dzirnavnieki</t>
  </si>
  <si>
    <t>Ašie lūriķi</t>
  </si>
  <si>
    <t>X-Kaks-Kakeshi</t>
  </si>
  <si>
    <t>Juniori</t>
  </si>
  <si>
    <t>MESI</t>
  </si>
  <si>
    <t>Pavasars</t>
  </si>
  <si>
    <t>Gredzenu pavēlnieki</t>
  </si>
  <si>
    <t>Lauku pārējie</t>
  </si>
  <si>
    <t>21.</t>
  </si>
  <si>
    <t>Brauc un Filtrē</t>
  </si>
  <si>
    <t>Āpasau!</t>
  </si>
  <si>
    <t>Meža gariņi</t>
  </si>
  <si>
    <t>OK Arona</t>
  </si>
  <si>
    <t>Naktsputni</t>
  </si>
  <si>
    <t>Nevarējām noteikt bilžu uzņemšanas laiku</t>
  </si>
  <si>
    <t>Pēdējais brīdinājums par CSN pārkāpumu Kandavā uz tilta</t>
  </si>
</sst>
</file>

<file path=xl/styles.xml><?xml version="1.0" encoding="utf-8"?>
<styleSheet xmlns="http://schemas.openxmlformats.org/spreadsheetml/2006/main">
  <numFmts count="1">
    <numFmt numFmtId="164" formatCode="h:mm;@"/>
  </numFmts>
  <fonts count="10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164" fontId="3" fillId="0" borderId="3" xfId="0" applyNumberFormat="1" applyFont="1" applyFill="1" applyBorder="1" applyAlignment="1">
      <alignment horizontal="center" textRotation="90" wrapText="1"/>
    </xf>
    <xf numFmtId="1" fontId="3" fillId="0" borderId="3" xfId="0" applyNumberFormat="1" applyFont="1" applyFill="1" applyBorder="1" applyAlignment="1">
      <alignment horizontal="center" textRotation="90" wrapText="1"/>
    </xf>
    <xf numFmtId="0" fontId="3" fillId="0" borderId="3" xfId="0" applyFont="1" applyFill="1" applyBorder="1" applyAlignment="1">
      <alignment horizontal="center" textRotation="90" wrapText="1"/>
    </xf>
    <xf numFmtId="0" fontId="4" fillId="0" borderId="3" xfId="0" applyFont="1" applyFill="1" applyBorder="1" applyAlignment="1">
      <alignment horizontal="center" wrapText="1"/>
    </xf>
    <xf numFmtId="1" fontId="5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textRotation="90"/>
    </xf>
    <xf numFmtId="49" fontId="6" fillId="0" borderId="3" xfId="0" applyNumberFormat="1" applyFont="1" applyFill="1" applyBorder="1" applyAlignment="1">
      <alignment horizontal="center" textRotation="90"/>
    </xf>
    <xf numFmtId="0" fontId="3" fillId="0" borderId="0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H137"/>
  <sheetViews>
    <sheetView tabSelected="1" zoomScale="80" zoomScaleNormal="80" workbookViewId="0">
      <selection activeCell="AG45" sqref="AG45"/>
    </sheetView>
  </sheetViews>
  <sheetFormatPr defaultColWidth="31" defaultRowHeight="21.75" customHeight="1"/>
  <cols>
    <col min="1" max="1" width="17.85546875" style="35" bestFit="1" customWidth="1"/>
    <col min="2" max="2" width="32.140625" style="36" bestFit="1" customWidth="1"/>
    <col min="3" max="3" width="6.5703125" style="37" customWidth="1"/>
    <col min="4" max="5" width="6" style="38" bestFit="1" customWidth="1"/>
    <col min="6" max="6" width="5" style="38" bestFit="1" customWidth="1"/>
    <col min="7" max="7" width="6.7109375" style="39" bestFit="1" customWidth="1"/>
    <col min="8" max="8" width="6.5703125" style="37" bestFit="1" customWidth="1"/>
    <col min="9" max="9" width="6.7109375" style="37" customWidth="1"/>
    <col min="10" max="10" width="6.7109375" style="37" bestFit="1" customWidth="1"/>
    <col min="11" max="11" width="10.5703125" style="37" customWidth="1"/>
    <col min="12" max="12" width="33.85546875" style="40" customWidth="1"/>
    <col min="13" max="13" width="11.5703125" style="41" customWidth="1"/>
    <col min="14" max="15" width="5.85546875" style="35" customWidth="1"/>
    <col min="16" max="18" width="4.5703125" style="37" customWidth="1"/>
    <col min="19" max="23" width="4.5703125" style="37" bestFit="1" customWidth="1"/>
    <col min="24" max="25" width="4.5703125" style="37" customWidth="1"/>
    <col min="26" max="26" width="4.5703125" style="42" bestFit="1" customWidth="1"/>
    <col min="27" max="27" width="4.5703125" style="37" customWidth="1"/>
    <col min="28" max="28" width="4.5703125" style="37" bestFit="1" customWidth="1"/>
    <col min="29" max="33" width="4.5703125" style="37" customWidth="1"/>
    <col min="34" max="34" width="4.5703125" style="37" hidden="1" customWidth="1"/>
    <col min="35" max="16384" width="31" style="24"/>
  </cols>
  <sheetData>
    <row r="1" spans="1:34" s="13" customFormat="1" ht="72.75" customHeight="1">
      <c r="A1" s="1" t="s">
        <v>0</v>
      </c>
      <c r="B1" s="2"/>
      <c r="C1" s="3"/>
      <c r="D1" s="4" t="s">
        <v>1</v>
      </c>
      <c r="E1" s="4" t="s">
        <v>2</v>
      </c>
      <c r="F1" s="4" t="s">
        <v>3</v>
      </c>
      <c r="G1" s="5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7" t="s">
        <v>9</v>
      </c>
      <c r="M1" s="8" t="s">
        <v>10</v>
      </c>
      <c r="N1" s="9" t="s">
        <v>11</v>
      </c>
      <c r="O1" s="9" t="s">
        <v>12</v>
      </c>
      <c r="P1" s="10" t="s">
        <v>13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2"/>
    </row>
    <row r="2" spans="1:34" ht="75.75" customHeight="1">
      <c r="A2" s="14" t="s">
        <v>14</v>
      </c>
      <c r="B2" s="15" t="s">
        <v>15</v>
      </c>
      <c r="C2" s="16" t="s">
        <v>16</v>
      </c>
      <c r="D2" s="17"/>
      <c r="E2" s="17"/>
      <c r="F2" s="18"/>
      <c r="G2" s="19"/>
      <c r="H2" s="16"/>
      <c r="I2" s="16"/>
      <c r="J2" s="16"/>
      <c r="K2" s="16"/>
      <c r="L2" s="7"/>
      <c r="M2" s="20"/>
      <c r="N2" s="21"/>
      <c r="O2" s="21"/>
      <c r="P2" s="22">
        <v>100</v>
      </c>
      <c r="Q2" s="22">
        <v>250</v>
      </c>
      <c r="R2" s="22">
        <v>102</v>
      </c>
      <c r="S2" s="22">
        <v>105</v>
      </c>
      <c r="T2" s="22">
        <v>110</v>
      </c>
      <c r="U2" s="22">
        <v>125</v>
      </c>
      <c r="V2" s="22">
        <v>150</v>
      </c>
      <c r="W2" s="22">
        <v>200</v>
      </c>
      <c r="X2" s="22" t="s">
        <v>17</v>
      </c>
      <c r="Y2" s="22">
        <v>400</v>
      </c>
      <c r="Z2" s="23" t="s">
        <v>18</v>
      </c>
      <c r="AA2" s="22">
        <v>600</v>
      </c>
      <c r="AB2" s="22">
        <v>130</v>
      </c>
      <c r="AC2" s="6">
        <v>88</v>
      </c>
      <c r="AD2" s="22">
        <v>95</v>
      </c>
      <c r="AE2" s="22">
        <v>77</v>
      </c>
      <c r="AF2" s="22">
        <v>103</v>
      </c>
      <c r="AG2" s="22" t="s">
        <v>19</v>
      </c>
      <c r="AH2" s="22" t="s">
        <v>20</v>
      </c>
    </row>
    <row r="3" spans="1:34" s="33" customFormat="1" ht="21.75" customHeight="1">
      <c r="A3" s="25">
        <v>5</v>
      </c>
      <c r="B3" s="26" t="s">
        <v>68</v>
      </c>
      <c r="C3" s="26" t="s">
        <v>26</v>
      </c>
      <c r="D3" s="27">
        <v>0.42986111111111108</v>
      </c>
      <c r="E3" s="27">
        <v>0.76388888888888884</v>
      </c>
      <c r="F3" s="27">
        <v>0.33402777777777776</v>
      </c>
      <c r="G3" s="28">
        <v>-60</v>
      </c>
      <c r="H3" s="26">
        <v>393</v>
      </c>
      <c r="I3" s="26">
        <v>0</v>
      </c>
      <c r="J3" s="26">
        <v>6343</v>
      </c>
      <c r="K3" s="26">
        <v>0</v>
      </c>
      <c r="L3" s="29"/>
      <c r="M3" s="30">
        <v>6283</v>
      </c>
      <c r="N3" s="25">
        <v>1</v>
      </c>
      <c r="O3" s="25">
        <v>4</v>
      </c>
      <c r="P3" s="26">
        <v>18</v>
      </c>
      <c r="Q3" s="26">
        <v>0</v>
      </c>
      <c r="R3" s="26">
        <v>3</v>
      </c>
      <c r="S3" s="26">
        <v>10</v>
      </c>
      <c r="T3" s="26">
        <v>3</v>
      </c>
      <c r="U3" s="26">
        <v>2</v>
      </c>
      <c r="V3" s="26">
        <v>2</v>
      </c>
      <c r="W3" s="26">
        <v>0</v>
      </c>
      <c r="X3" s="26">
        <v>1</v>
      </c>
      <c r="Y3" s="26">
        <v>1</v>
      </c>
      <c r="Z3" s="32">
        <v>0</v>
      </c>
      <c r="AA3" s="26">
        <v>0</v>
      </c>
      <c r="AB3" s="26">
        <v>5</v>
      </c>
      <c r="AC3" s="26">
        <v>3</v>
      </c>
      <c r="AD3" s="26">
        <v>0</v>
      </c>
      <c r="AE3" s="26">
        <v>0</v>
      </c>
      <c r="AF3" s="26">
        <v>0</v>
      </c>
      <c r="AG3" s="26">
        <v>16</v>
      </c>
      <c r="AH3" s="26" t="e">
        <f ca="1">COUNTIF(INDIRECT(CONCATENATE("Sheet2!",ADDRESS(2, 208),":",ADDRESS(200,208)),TRUE),-99)</f>
        <v>#REF!</v>
      </c>
    </row>
    <row r="4" spans="1:34" s="33" customFormat="1" ht="21.75" customHeight="1">
      <c r="A4" s="25">
        <v>28</v>
      </c>
      <c r="B4" s="26" t="s">
        <v>44</v>
      </c>
      <c r="C4" s="26" t="s">
        <v>26</v>
      </c>
      <c r="D4" s="27">
        <v>0.42083333333333334</v>
      </c>
      <c r="E4" s="27">
        <v>0.75347222222222221</v>
      </c>
      <c r="F4" s="27">
        <v>0.33263888888888887</v>
      </c>
      <c r="G4" s="28">
        <v>0</v>
      </c>
      <c r="H4" s="26">
        <v>445</v>
      </c>
      <c r="I4" s="26">
        <v>0</v>
      </c>
      <c r="J4" s="26">
        <v>6214</v>
      </c>
      <c r="K4" s="26">
        <v>0</v>
      </c>
      <c r="L4" s="29"/>
      <c r="M4" s="30">
        <v>6214</v>
      </c>
      <c r="N4" s="25">
        <v>2</v>
      </c>
      <c r="O4" s="25">
        <v>6</v>
      </c>
      <c r="P4" s="26">
        <v>18</v>
      </c>
      <c r="Q4" s="26">
        <v>0</v>
      </c>
      <c r="R4" s="26">
        <v>3</v>
      </c>
      <c r="S4" s="26">
        <v>10</v>
      </c>
      <c r="T4" s="26">
        <v>3</v>
      </c>
      <c r="U4" s="26">
        <v>2</v>
      </c>
      <c r="V4" s="26">
        <v>2</v>
      </c>
      <c r="W4" s="26">
        <v>0</v>
      </c>
      <c r="X4" s="26">
        <v>1</v>
      </c>
      <c r="Y4" s="26">
        <v>1</v>
      </c>
      <c r="Z4" s="32">
        <v>0</v>
      </c>
      <c r="AA4" s="26">
        <v>0</v>
      </c>
      <c r="AB4" s="26">
        <v>5</v>
      </c>
      <c r="AC4" s="26">
        <v>3</v>
      </c>
      <c r="AD4" s="26">
        <v>0</v>
      </c>
      <c r="AE4" s="26">
        <v>0</v>
      </c>
      <c r="AF4" s="26">
        <v>0</v>
      </c>
      <c r="AG4" s="26">
        <v>13</v>
      </c>
      <c r="AH4" s="26" t="e">
        <f ca="1">COUNTIF(INDIRECT(CONCATENATE("Sheet2!",ADDRESS(2, 93),":",ADDRESS(200,93)),TRUE),-99)</f>
        <v>#REF!</v>
      </c>
    </row>
    <row r="5" spans="1:34" s="33" customFormat="1" ht="21.75" customHeight="1">
      <c r="A5" s="25">
        <v>41</v>
      </c>
      <c r="B5" s="26" t="s">
        <v>59</v>
      </c>
      <c r="C5" s="26" t="s">
        <v>26</v>
      </c>
      <c r="D5" s="27">
        <v>0.38819444444444445</v>
      </c>
      <c r="E5" s="27">
        <v>0.71319444444444446</v>
      </c>
      <c r="F5" s="27">
        <v>0.32500000000000001</v>
      </c>
      <c r="G5" s="28">
        <v>0</v>
      </c>
      <c r="H5" s="26">
        <v>399</v>
      </c>
      <c r="I5" s="26">
        <v>0</v>
      </c>
      <c r="J5" s="26">
        <v>6085</v>
      </c>
      <c r="K5" s="26">
        <v>0</v>
      </c>
      <c r="L5" s="29"/>
      <c r="M5" s="30">
        <v>6085</v>
      </c>
      <c r="N5" s="25">
        <v>3</v>
      </c>
      <c r="O5" s="25">
        <v>8</v>
      </c>
      <c r="P5" s="26">
        <v>18</v>
      </c>
      <c r="Q5" s="26">
        <v>0</v>
      </c>
      <c r="R5" s="26">
        <v>3</v>
      </c>
      <c r="S5" s="26">
        <v>10</v>
      </c>
      <c r="T5" s="26">
        <v>3</v>
      </c>
      <c r="U5" s="26">
        <v>2</v>
      </c>
      <c r="V5" s="26">
        <v>2</v>
      </c>
      <c r="W5" s="26">
        <v>0</v>
      </c>
      <c r="X5" s="26">
        <v>1</v>
      </c>
      <c r="Y5" s="26">
        <v>1</v>
      </c>
      <c r="Z5" s="32">
        <v>0</v>
      </c>
      <c r="AA5" s="26">
        <v>0</v>
      </c>
      <c r="AB5" s="26">
        <v>5</v>
      </c>
      <c r="AC5" s="26">
        <v>3</v>
      </c>
      <c r="AD5" s="26">
        <v>0</v>
      </c>
      <c r="AE5" s="26">
        <v>0</v>
      </c>
      <c r="AF5" s="26">
        <v>0</v>
      </c>
      <c r="AG5" s="26">
        <v>10</v>
      </c>
      <c r="AH5" s="26" t="e">
        <f ca="1">COUNTIF(INDIRECT(CONCATENATE("Sheet2!",ADDRESS(2, 163),":",ADDRESS(200,163)),TRUE),-99)</f>
        <v>#REF!</v>
      </c>
    </row>
    <row r="6" spans="1:34" s="33" customFormat="1" ht="21.75" customHeight="1">
      <c r="A6" s="25">
        <v>27</v>
      </c>
      <c r="B6" s="26" t="s">
        <v>43</v>
      </c>
      <c r="C6" s="26" t="s">
        <v>26</v>
      </c>
      <c r="D6" s="27">
        <v>0.3743055555555555</v>
      </c>
      <c r="E6" s="27">
        <v>0.7055555555555556</v>
      </c>
      <c r="F6" s="27">
        <v>0.3312500000000001</v>
      </c>
      <c r="G6" s="28">
        <v>0</v>
      </c>
      <c r="H6" s="26">
        <v>382</v>
      </c>
      <c r="I6" s="26">
        <v>0</v>
      </c>
      <c r="J6" s="26">
        <v>6003</v>
      </c>
      <c r="K6" s="26">
        <v>0</v>
      </c>
      <c r="L6" s="29"/>
      <c r="M6" s="30">
        <v>6003</v>
      </c>
      <c r="N6" s="25">
        <v>4</v>
      </c>
      <c r="O6" s="25">
        <v>9</v>
      </c>
      <c r="P6" s="26">
        <v>18</v>
      </c>
      <c r="Q6" s="26">
        <v>0</v>
      </c>
      <c r="R6" s="26">
        <v>3</v>
      </c>
      <c r="S6" s="26">
        <v>10</v>
      </c>
      <c r="T6" s="26">
        <v>3</v>
      </c>
      <c r="U6" s="26">
        <v>1</v>
      </c>
      <c r="V6" s="26">
        <v>2</v>
      </c>
      <c r="W6" s="26">
        <v>0</v>
      </c>
      <c r="X6" s="26">
        <v>1</v>
      </c>
      <c r="Y6" s="26">
        <v>1</v>
      </c>
      <c r="Z6" s="32">
        <v>0</v>
      </c>
      <c r="AA6" s="26">
        <v>0</v>
      </c>
      <c r="AB6" s="26">
        <v>5</v>
      </c>
      <c r="AC6" s="26">
        <v>3</v>
      </c>
      <c r="AD6" s="26">
        <v>0</v>
      </c>
      <c r="AE6" s="26">
        <v>0</v>
      </c>
      <c r="AF6" s="26">
        <v>0</v>
      </c>
      <c r="AG6" s="26">
        <v>11</v>
      </c>
      <c r="AH6" s="26" t="e">
        <f ca="1">COUNTIF(INDIRECT(CONCATENATE("Sheet2!",ADDRESS(2, 88),":",ADDRESS(200,88)),TRUE),-99)</f>
        <v>#REF!</v>
      </c>
    </row>
    <row r="7" spans="1:34" s="33" customFormat="1" ht="21.75" customHeight="1">
      <c r="A7" s="25">
        <v>13</v>
      </c>
      <c r="B7" s="26" t="s">
        <v>30</v>
      </c>
      <c r="C7" s="26" t="s">
        <v>26</v>
      </c>
      <c r="D7" s="27">
        <v>0.39097222222222222</v>
      </c>
      <c r="E7" s="27">
        <v>0.72083333333333333</v>
      </c>
      <c r="F7" s="27">
        <v>0.3298611111111111</v>
      </c>
      <c r="G7" s="28">
        <v>0</v>
      </c>
      <c r="H7" s="26">
        <v>373</v>
      </c>
      <c r="I7" s="26">
        <v>0</v>
      </c>
      <c r="J7" s="26">
        <v>5980</v>
      </c>
      <c r="K7" s="26">
        <v>0</v>
      </c>
      <c r="L7" s="29"/>
      <c r="M7" s="30">
        <v>5980</v>
      </c>
      <c r="N7" s="25">
        <v>5</v>
      </c>
      <c r="O7" s="25">
        <v>10</v>
      </c>
      <c r="P7" s="26">
        <v>18</v>
      </c>
      <c r="Q7" s="26">
        <v>0</v>
      </c>
      <c r="R7" s="26">
        <v>3</v>
      </c>
      <c r="S7" s="26">
        <v>9</v>
      </c>
      <c r="T7" s="26">
        <v>3</v>
      </c>
      <c r="U7" s="26">
        <v>2</v>
      </c>
      <c r="V7" s="26">
        <v>2</v>
      </c>
      <c r="W7" s="26">
        <v>0</v>
      </c>
      <c r="X7" s="26">
        <v>1</v>
      </c>
      <c r="Y7" s="26">
        <v>1</v>
      </c>
      <c r="Z7" s="32">
        <v>0</v>
      </c>
      <c r="AA7" s="26">
        <v>0</v>
      </c>
      <c r="AB7" s="26">
        <v>5</v>
      </c>
      <c r="AC7" s="26">
        <v>3</v>
      </c>
      <c r="AD7" s="26">
        <v>0</v>
      </c>
      <c r="AE7" s="26">
        <v>0</v>
      </c>
      <c r="AF7" s="26">
        <v>0</v>
      </c>
      <c r="AG7" s="26">
        <v>10</v>
      </c>
      <c r="AH7" s="26" t="e">
        <f ca="1">COUNTIF(INDIRECT(CONCATENATE("Sheet2!",ADDRESS(2, 23),":",ADDRESS(200,23)),TRUE),-99)</f>
        <v>#REF!</v>
      </c>
    </row>
    <row r="8" spans="1:34" s="33" customFormat="1" ht="21.75" customHeight="1">
      <c r="A8" s="25">
        <v>32</v>
      </c>
      <c r="B8" s="26" t="s">
        <v>49</v>
      </c>
      <c r="C8" s="26" t="s">
        <v>26</v>
      </c>
      <c r="D8" s="27">
        <v>0.37638888888888888</v>
      </c>
      <c r="E8" s="27">
        <v>0.7090277777777777</v>
      </c>
      <c r="F8" s="27">
        <v>0.33263888888888882</v>
      </c>
      <c r="G8" s="28">
        <v>0</v>
      </c>
      <c r="H8" s="26">
        <v>352</v>
      </c>
      <c r="I8" s="26">
        <v>0</v>
      </c>
      <c r="J8" s="26">
        <v>5841</v>
      </c>
      <c r="K8" s="26">
        <v>0</v>
      </c>
      <c r="L8" s="29"/>
      <c r="M8" s="30">
        <v>5841</v>
      </c>
      <c r="N8" s="25">
        <v>6</v>
      </c>
      <c r="O8" s="25">
        <v>11</v>
      </c>
      <c r="P8" s="26">
        <v>17</v>
      </c>
      <c r="Q8" s="26">
        <v>0</v>
      </c>
      <c r="R8" s="26">
        <v>3</v>
      </c>
      <c r="S8" s="26">
        <v>9</v>
      </c>
      <c r="T8" s="26">
        <v>3</v>
      </c>
      <c r="U8" s="26">
        <v>1</v>
      </c>
      <c r="V8" s="26">
        <v>2</v>
      </c>
      <c r="W8" s="26">
        <v>0</v>
      </c>
      <c r="X8" s="26">
        <v>1</v>
      </c>
      <c r="Y8" s="26">
        <v>1</v>
      </c>
      <c r="Z8" s="32">
        <v>0</v>
      </c>
      <c r="AA8" s="26">
        <v>0</v>
      </c>
      <c r="AB8" s="26">
        <v>5</v>
      </c>
      <c r="AC8" s="26">
        <v>3</v>
      </c>
      <c r="AD8" s="26">
        <v>0</v>
      </c>
      <c r="AE8" s="26">
        <v>0</v>
      </c>
      <c r="AF8" s="26">
        <v>0</v>
      </c>
      <c r="AG8" s="26">
        <v>12</v>
      </c>
      <c r="AH8" s="26" t="e">
        <f ca="1">COUNTIF(INDIRECT(CONCATENATE("Sheet2!",ADDRESS(2, 118),":",ADDRESS(200,118)),TRUE),-99)</f>
        <v>#REF!</v>
      </c>
    </row>
    <row r="9" spans="1:34" s="33" customFormat="1" ht="21.75" customHeight="1">
      <c r="A9" s="25">
        <v>3</v>
      </c>
      <c r="B9" s="26" t="s">
        <v>46</v>
      </c>
      <c r="C9" s="26" t="s">
        <v>26</v>
      </c>
      <c r="D9" s="27">
        <v>0.37291666666666662</v>
      </c>
      <c r="E9" s="27">
        <v>0.7006944444444444</v>
      </c>
      <c r="F9" s="27">
        <v>0.32777777777777778</v>
      </c>
      <c r="G9" s="28">
        <v>0</v>
      </c>
      <c r="H9" s="26">
        <v>352</v>
      </c>
      <c r="I9" s="26">
        <v>0</v>
      </c>
      <c r="J9" s="26">
        <v>5742</v>
      </c>
      <c r="K9" s="26">
        <v>0</v>
      </c>
      <c r="L9" s="29"/>
      <c r="M9" s="30">
        <v>5742</v>
      </c>
      <c r="N9" s="25">
        <v>7</v>
      </c>
      <c r="O9" s="25">
        <v>12</v>
      </c>
      <c r="P9" s="26">
        <v>15</v>
      </c>
      <c r="Q9" s="26">
        <v>0</v>
      </c>
      <c r="R9" s="26">
        <v>3</v>
      </c>
      <c r="S9" s="26">
        <v>10</v>
      </c>
      <c r="T9" s="26">
        <v>3</v>
      </c>
      <c r="U9" s="26">
        <v>2</v>
      </c>
      <c r="V9" s="26">
        <v>2</v>
      </c>
      <c r="W9" s="26">
        <v>0</v>
      </c>
      <c r="X9" s="26">
        <v>1</v>
      </c>
      <c r="Y9" s="26">
        <v>1</v>
      </c>
      <c r="Z9" s="32">
        <v>0</v>
      </c>
      <c r="AA9" s="26">
        <v>0</v>
      </c>
      <c r="AB9" s="26">
        <v>5</v>
      </c>
      <c r="AC9" s="26">
        <v>3</v>
      </c>
      <c r="AD9" s="26">
        <v>0</v>
      </c>
      <c r="AE9" s="26">
        <v>0</v>
      </c>
      <c r="AF9" s="26">
        <v>0</v>
      </c>
      <c r="AG9" s="26">
        <v>9</v>
      </c>
      <c r="AH9" s="26" t="e">
        <f ca="1">COUNTIF(INDIRECT(CONCATENATE("Sheet2!",ADDRESS(2, 103),":",ADDRESS(200,103)),TRUE),-99)</f>
        <v>#REF!</v>
      </c>
    </row>
    <row r="10" spans="1:34" s="33" customFormat="1" ht="21.75" customHeight="1">
      <c r="A10" s="25">
        <v>35</v>
      </c>
      <c r="B10" s="26" t="s">
        <v>51</v>
      </c>
      <c r="C10" s="26" t="s">
        <v>26</v>
      </c>
      <c r="D10" s="27">
        <v>0.42499999999999999</v>
      </c>
      <c r="E10" s="27">
        <v>0.75624999999999998</v>
      </c>
      <c r="F10" s="27">
        <v>0.33124999999999999</v>
      </c>
      <c r="G10" s="28">
        <v>0</v>
      </c>
      <c r="H10" s="26">
        <v>342</v>
      </c>
      <c r="I10" s="26">
        <v>0</v>
      </c>
      <c r="J10" s="26">
        <v>5714</v>
      </c>
      <c r="K10" s="26">
        <v>0</v>
      </c>
      <c r="L10" s="29"/>
      <c r="M10" s="30">
        <v>5714</v>
      </c>
      <c r="N10" s="25">
        <v>8</v>
      </c>
      <c r="O10" s="25">
        <v>13</v>
      </c>
      <c r="P10" s="26">
        <v>17</v>
      </c>
      <c r="Q10" s="26">
        <v>0</v>
      </c>
      <c r="R10" s="26">
        <v>2</v>
      </c>
      <c r="S10" s="26">
        <v>9</v>
      </c>
      <c r="T10" s="26">
        <v>3</v>
      </c>
      <c r="U10" s="26">
        <v>2</v>
      </c>
      <c r="V10" s="26">
        <v>1</v>
      </c>
      <c r="W10" s="26">
        <v>0</v>
      </c>
      <c r="X10" s="26">
        <v>1</v>
      </c>
      <c r="Y10" s="26">
        <v>1</v>
      </c>
      <c r="Z10" s="32">
        <v>0</v>
      </c>
      <c r="AA10" s="26">
        <v>0</v>
      </c>
      <c r="AB10" s="26">
        <v>5</v>
      </c>
      <c r="AC10" s="26">
        <v>3</v>
      </c>
      <c r="AD10" s="26">
        <v>0</v>
      </c>
      <c r="AE10" s="26">
        <v>0</v>
      </c>
      <c r="AF10" s="26">
        <v>0</v>
      </c>
      <c r="AG10" s="26">
        <v>12</v>
      </c>
      <c r="AH10" s="26" t="e">
        <f ca="1">COUNTIF(INDIRECT(CONCATENATE("Sheet2!",ADDRESS(2, 128),":",ADDRESS(200,128)),TRUE),-99)</f>
        <v>#REF!</v>
      </c>
    </row>
    <row r="11" spans="1:34" s="33" customFormat="1" ht="21.75" customHeight="1">
      <c r="A11" s="25">
        <v>77</v>
      </c>
      <c r="B11" s="26" t="s">
        <v>76</v>
      </c>
      <c r="C11" s="26" t="s">
        <v>26</v>
      </c>
      <c r="D11" s="27">
        <v>0.39444444444444443</v>
      </c>
      <c r="E11" s="27">
        <v>0.71944444444444444</v>
      </c>
      <c r="F11" s="27">
        <v>0.32500000000000001</v>
      </c>
      <c r="G11" s="28">
        <v>0</v>
      </c>
      <c r="H11" s="26">
        <v>360</v>
      </c>
      <c r="I11" s="26">
        <v>0</v>
      </c>
      <c r="J11" s="26">
        <v>5587</v>
      </c>
      <c r="K11" s="26">
        <v>0</v>
      </c>
      <c r="L11" s="29"/>
      <c r="M11" s="30">
        <v>5587</v>
      </c>
      <c r="N11" s="25">
        <v>9</v>
      </c>
      <c r="O11" s="25">
        <v>15</v>
      </c>
      <c r="P11" s="26">
        <v>18</v>
      </c>
      <c r="Q11" s="26">
        <v>0</v>
      </c>
      <c r="R11" s="26">
        <v>3</v>
      </c>
      <c r="S11" s="26">
        <v>10</v>
      </c>
      <c r="T11" s="26">
        <v>3</v>
      </c>
      <c r="U11" s="26">
        <v>2</v>
      </c>
      <c r="V11" s="26">
        <v>1</v>
      </c>
      <c r="W11" s="26">
        <v>0</v>
      </c>
      <c r="X11" s="26">
        <v>0</v>
      </c>
      <c r="Y11" s="26">
        <v>1</v>
      </c>
      <c r="Z11" s="32">
        <v>0</v>
      </c>
      <c r="AA11" s="26">
        <v>0</v>
      </c>
      <c r="AB11" s="26">
        <v>5</v>
      </c>
      <c r="AC11" s="26">
        <v>3</v>
      </c>
      <c r="AD11" s="26">
        <v>0</v>
      </c>
      <c r="AE11" s="26">
        <v>0</v>
      </c>
      <c r="AF11" s="26">
        <v>0</v>
      </c>
      <c r="AG11" s="26">
        <v>9</v>
      </c>
      <c r="AH11" s="26" t="e">
        <f ca="1">COUNTIF(INDIRECT(CONCATENATE("Sheet2!",ADDRESS(2, 248),":",ADDRESS(200,248)),TRUE),-99)</f>
        <v>#REF!</v>
      </c>
    </row>
    <row r="12" spans="1:34" s="33" customFormat="1" ht="21.75" customHeight="1">
      <c r="A12" s="25">
        <v>15</v>
      </c>
      <c r="B12" s="26" t="s">
        <v>32</v>
      </c>
      <c r="C12" s="26" t="s">
        <v>26</v>
      </c>
      <c r="D12" s="27">
        <v>0.41666666666666669</v>
      </c>
      <c r="E12" s="27">
        <v>0.7416666666666667</v>
      </c>
      <c r="F12" s="27">
        <v>0.32500000000000001</v>
      </c>
      <c r="G12" s="28">
        <v>0</v>
      </c>
      <c r="H12" s="26">
        <v>330</v>
      </c>
      <c r="I12" s="26">
        <v>0</v>
      </c>
      <c r="J12" s="26">
        <v>5537</v>
      </c>
      <c r="K12" s="26">
        <v>0</v>
      </c>
      <c r="L12" s="29"/>
      <c r="M12" s="30">
        <v>5537</v>
      </c>
      <c r="N12" s="25">
        <v>10</v>
      </c>
      <c r="O12" s="25">
        <v>16</v>
      </c>
      <c r="P12" s="26">
        <v>16</v>
      </c>
      <c r="Q12" s="26">
        <v>0</v>
      </c>
      <c r="R12" s="26">
        <v>3</v>
      </c>
      <c r="S12" s="26">
        <v>10</v>
      </c>
      <c r="T12" s="26">
        <v>3</v>
      </c>
      <c r="U12" s="26">
        <v>2</v>
      </c>
      <c r="V12" s="26">
        <v>2</v>
      </c>
      <c r="W12" s="26">
        <v>0</v>
      </c>
      <c r="X12" s="26">
        <v>0</v>
      </c>
      <c r="Y12" s="26">
        <v>1</v>
      </c>
      <c r="Z12" s="32">
        <v>0</v>
      </c>
      <c r="AA12" s="26">
        <v>0</v>
      </c>
      <c r="AB12" s="26">
        <v>5</v>
      </c>
      <c r="AC12" s="26">
        <v>3</v>
      </c>
      <c r="AD12" s="26">
        <v>0</v>
      </c>
      <c r="AE12" s="26">
        <v>0</v>
      </c>
      <c r="AF12" s="26">
        <v>0</v>
      </c>
      <c r="AG12" s="26">
        <v>9</v>
      </c>
      <c r="AH12" s="26" t="e">
        <f ca="1">COUNTIF(INDIRECT(CONCATENATE("Sheet2!",ADDRESS(2, 33),":",ADDRESS(200,33)),TRUE),-99)</f>
        <v>#REF!</v>
      </c>
    </row>
    <row r="13" spans="1:34" s="33" customFormat="1" ht="21.75" customHeight="1">
      <c r="A13" s="25">
        <v>4</v>
      </c>
      <c r="B13" s="26" t="s">
        <v>57</v>
      </c>
      <c r="C13" s="26" t="s">
        <v>26</v>
      </c>
      <c r="D13" s="27">
        <v>0.42430555555555555</v>
      </c>
      <c r="E13" s="27">
        <v>0.75416666666666676</v>
      </c>
      <c r="F13" s="27">
        <v>0.32986111111111122</v>
      </c>
      <c r="G13" s="28">
        <v>0</v>
      </c>
      <c r="H13" s="26">
        <v>338</v>
      </c>
      <c r="I13" s="26">
        <v>0</v>
      </c>
      <c r="J13" s="26">
        <v>5532</v>
      </c>
      <c r="K13" s="26">
        <v>0</v>
      </c>
      <c r="L13" s="29"/>
      <c r="M13" s="30">
        <v>5532</v>
      </c>
      <c r="N13" s="25">
        <v>11</v>
      </c>
      <c r="O13" s="25">
        <v>17</v>
      </c>
      <c r="P13" s="26">
        <v>17</v>
      </c>
      <c r="Q13" s="26">
        <v>0</v>
      </c>
      <c r="R13" s="26">
        <v>3</v>
      </c>
      <c r="S13" s="26">
        <v>9</v>
      </c>
      <c r="T13" s="26">
        <v>3</v>
      </c>
      <c r="U13" s="26">
        <v>2</v>
      </c>
      <c r="V13" s="26">
        <v>2</v>
      </c>
      <c r="W13" s="26">
        <v>0</v>
      </c>
      <c r="X13" s="26">
        <v>0</v>
      </c>
      <c r="Y13" s="26">
        <v>1</v>
      </c>
      <c r="Z13" s="32">
        <v>0</v>
      </c>
      <c r="AA13" s="26">
        <v>0</v>
      </c>
      <c r="AB13" s="26">
        <v>5</v>
      </c>
      <c r="AC13" s="26">
        <v>3</v>
      </c>
      <c r="AD13" s="26">
        <v>0</v>
      </c>
      <c r="AE13" s="26">
        <v>0</v>
      </c>
      <c r="AF13" s="26">
        <v>0</v>
      </c>
      <c r="AG13" s="26">
        <v>9</v>
      </c>
      <c r="AH13" s="26" t="e">
        <f ca="1">COUNTIF(INDIRECT(CONCATENATE("Sheet2!",ADDRESS(2, 153),":",ADDRESS(200,153)),TRUE),-99)</f>
        <v>#REF!</v>
      </c>
    </row>
    <row r="14" spans="1:34" s="33" customFormat="1" ht="21.75" customHeight="1">
      <c r="A14" s="25">
        <v>55</v>
      </c>
      <c r="B14" s="26" t="s">
        <v>73</v>
      </c>
      <c r="C14" s="26" t="s">
        <v>26</v>
      </c>
      <c r="D14" s="27">
        <v>0.38680555555555557</v>
      </c>
      <c r="E14" s="27">
        <v>0.71944444444444444</v>
      </c>
      <c r="F14" s="27">
        <v>0.33263888888888887</v>
      </c>
      <c r="G14" s="28">
        <v>0</v>
      </c>
      <c r="H14" s="26">
        <v>351</v>
      </c>
      <c r="I14" s="26">
        <v>0</v>
      </c>
      <c r="J14" s="26">
        <v>5532</v>
      </c>
      <c r="K14" s="26">
        <v>0</v>
      </c>
      <c r="L14" s="29"/>
      <c r="M14" s="30">
        <v>5532</v>
      </c>
      <c r="N14" s="25">
        <v>12</v>
      </c>
      <c r="O14" s="25">
        <v>18</v>
      </c>
      <c r="P14" s="26">
        <v>17</v>
      </c>
      <c r="Q14" s="26">
        <v>0</v>
      </c>
      <c r="R14" s="26">
        <v>3</v>
      </c>
      <c r="S14" s="26">
        <v>9</v>
      </c>
      <c r="T14" s="26">
        <v>3</v>
      </c>
      <c r="U14" s="26">
        <v>2</v>
      </c>
      <c r="V14" s="26">
        <v>2</v>
      </c>
      <c r="W14" s="26">
        <v>0</v>
      </c>
      <c r="X14" s="26">
        <v>0</v>
      </c>
      <c r="Y14" s="26">
        <v>1</v>
      </c>
      <c r="Z14" s="32">
        <v>0</v>
      </c>
      <c r="AA14" s="26">
        <v>0</v>
      </c>
      <c r="AB14" s="26">
        <v>5</v>
      </c>
      <c r="AC14" s="26">
        <v>3</v>
      </c>
      <c r="AD14" s="26">
        <v>0</v>
      </c>
      <c r="AE14" s="26">
        <v>0</v>
      </c>
      <c r="AF14" s="26">
        <v>0</v>
      </c>
      <c r="AG14" s="26">
        <v>9</v>
      </c>
      <c r="AH14" s="26" t="e">
        <f ca="1">COUNTIF(INDIRECT(CONCATENATE("Sheet2!",ADDRESS(2, 233),":",ADDRESS(200,233)),TRUE),-99)</f>
        <v>#REF!</v>
      </c>
    </row>
    <row r="15" spans="1:34" s="33" customFormat="1" ht="21.75" customHeight="1">
      <c r="A15" s="25">
        <v>22</v>
      </c>
      <c r="B15" s="26" t="s">
        <v>39</v>
      </c>
      <c r="C15" s="26" t="s">
        <v>26</v>
      </c>
      <c r="D15" s="27">
        <v>0.34027777777777773</v>
      </c>
      <c r="E15" s="27">
        <v>0.67222222222222217</v>
      </c>
      <c r="F15" s="27">
        <v>0.33194444444444443</v>
      </c>
      <c r="G15" s="28">
        <v>0</v>
      </c>
      <c r="H15" s="26">
        <v>373</v>
      </c>
      <c r="I15" s="26">
        <v>0</v>
      </c>
      <c r="J15" s="26">
        <v>5461</v>
      </c>
      <c r="K15" s="26">
        <v>0</v>
      </c>
      <c r="L15" s="29"/>
      <c r="M15" s="30">
        <v>5461</v>
      </c>
      <c r="N15" s="25">
        <v>13</v>
      </c>
      <c r="O15" s="25">
        <v>19</v>
      </c>
      <c r="P15" s="26">
        <v>17</v>
      </c>
      <c r="Q15" s="26">
        <v>0</v>
      </c>
      <c r="R15" s="26">
        <v>2</v>
      </c>
      <c r="S15" s="26">
        <v>8</v>
      </c>
      <c r="T15" s="26">
        <v>3</v>
      </c>
      <c r="U15" s="26">
        <v>1</v>
      </c>
      <c r="V15" s="26">
        <v>2</v>
      </c>
      <c r="W15" s="26">
        <v>0</v>
      </c>
      <c r="X15" s="26">
        <v>1</v>
      </c>
      <c r="Y15" s="26">
        <v>1</v>
      </c>
      <c r="Z15" s="32">
        <v>0</v>
      </c>
      <c r="AA15" s="26">
        <v>0</v>
      </c>
      <c r="AB15" s="26">
        <v>4</v>
      </c>
      <c r="AC15" s="26">
        <v>3</v>
      </c>
      <c r="AD15" s="26">
        <v>0</v>
      </c>
      <c r="AE15" s="26">
        <v>0</v>
      </c>
      <c r="AF15" s="26">
        <v>0</v>
      </c>
      <c r="AG15" s="26">
        <v>11</v>
      </c>
      <c r="AH15" s="26" t="e">
        <f ca="1">COUNTIF(INDIRECT(CONCATENATE("Sheet2!",ADDRESS(2, 68),":",ADDRESS(200,68)),TRUE),-99)</f>
        <v>#REF!</v>
      </c>
    </row>
    <row r="16" spans="1:34" s="33" customFormat="1" ht="21.75" customHeight="1">
      <c r="A16" s="25">
        <v>10</v>
      </c>
      <c r="B16" s="26" t="s">
        <v>27</v>
      </c>
      <c r="C16" s="26" t="s">
        <v>26</v>
      </c>
      <c r="D16" s="27">
        <v>0.37777777777777777</v>
      </c>
      <c r="E16" s="27">
        <v>0.7104166666666667</v>
      </c>
      <c r="F16" s="27">
        <v>0.33263888888888893</v>
      </c>
      <c r="G16" s="28">
        <v>0</v>
      </c>
      <c r="H16" s="26">
        <v>367</v>
      </c>
      <c r="I16" s="26">
        <v>0</v>
      </c>
      <c r="J16" s="26">
        <v>5425</v>
      </c>
      <c r="K16" s="26">
        <v>0</v>
      </c>
      <c r="L16" s="29"/>
      <c r="M16" s="30">
        <v>5425</v>
      </c>
      <c r="N16" s="25">
        <v>14</v>
      </c>
      <c r="O16" s="25">
        <v>20</v>
      </c>
      <c r="P16" s="26">
        <v>17</v>
      </c>
      <c r="Q16" s="26">
        <v>0</v>
      </c>
      <c r="R16" s="26">
        <v>3</v>
      </c>
      <c r="S16" s="26">
        <v>9</v>
      </c>
      <c r="T16" s="26">
        <v>3</v>
      </c>
      <c r="U16" s="26">
        <v>2</v>
      </c>
      <c r="V16" s="26">
        <v>1</v>
      </c>
      <c r="W16" s="26">
        <v>0</v>
      </c>
      <c r="X16" s="26">
        <v>0</v>
      </c>
      <c r="Y16" s="26">
        <v>1</v>
      </c>
      <c r="Z16" s="32">
        <v>0</v>
      </c>
      <c r="AA16" s="26">
        <v>0</v>
      </c>
      <c r="AB16" s="26">
        <v>5</v>
      </c>
      <c r="AC16" s="26">
        <v>3</v>
      </c>
      <c r="AD16" s="26">
        <v>0</v>
      </c>
      <c r="AE16" s="26">
        <v>0</v>
      </c>
      <c r="AF16" s="26">
        <v>0</v>
      </c>
      <c r="AG16" s="26">
        <v>10</v>
      </c>
      <c r="AH16" s="26" t="e">
        <f ca="1">COUNTIF(INDIRECT(CONCATENATE("Sheet2!",ADDRESS(2, 8),":",ADDRESS(200,8)),TRUE),-99)</f>
        <v>#REF!</v>
      </c>
    </row>
    <row r="17" spans="1:34" s="33" customFormat="1" ht="21.75" customHeight="1">
      <c r="A17" s="25">
        <v>25</v>
      </c>
      <c r="B17" s="26" t="s">
        <v>42</v>
      </c>
      <c r="C17" s="26" t="s">
        <v>26</v>
      </c>
      <c r="D17" s="27">
        <v>0.39513888888888887</v>
      </c>
      <c r="E17" s="27">
        <v>0.70347222222222217</v>
      </c>
      <c r="F17" s="27">
        <v>0.30833333333333329</v>
      </c>
      <c r="G17" s="28">
        <v>0</v>
      </c>
      <c r="H17" s="26">
        <v>347</v>
      </c>
      <c r="I17" s="26">
        <v>0</v>
      </c>
      <c r="J17" s="26">
        <v>5635</v>
      </c>
      <c r="K17" s="26">
        <v>-400</v>
      </c>
      <c r="L17" s="29" t="s">
        <v>21</v>
      </c>
      <c r="M17" s="30">
        <v>5235</v>
      </c>
      <c r="N17" s="25">
        <v>15</v>
      </c>
      <c r="O17" s="25">
        <v>21</v>
      </c>
      <c r="P17" s="26">
        <v>18</v>
      </c>
      <c r="Q17" s="26">
        <v>0</v>
      </c>
      <c r="R17" s="26">
        <v>2</v>
      </c>
      <c r="S17" s="26">
        <v>10</v>
      </c>
      <c r="T17" s="26">
        <v>3</v>
      </c>
      <c r="U17" s="26">
        <v>2</v>
      </c>
      <c r="V17" s="26">
        <v>2</v>
      </c>
      <c r="W17" s="26">
        <v>0</v>
      </c>
      <c r="X17" s="26">
        <v>0</v>
      </c>
      <c r="Y17" s="26">
        <v>1</v>
      </c>
      <c r="Z17" s="32">
        <v>0</v>
      </c>
      <c r="AA17" s="26">
        <v>0</v>
      </c>
      <c r="AB17" s="26">
        <v>5</v>
      </c>
      <c r="AC17" s="26">
        <v>3</v>
      </c>
      <c r="AD17" s="26">
        <v>0</v>
      </c>
      <c r="AE17" s="26">
        <v>0</v>
      </c>
      <c r="AF17" s="26">
        <v>0</v>
      </c>
      <c r="AG17" s="26">
        <v>9</v>
      </c>
      <c r="AH17" s="26" t="e">
        <f ca="1">COUNTIF(INDIRECT(CONCATENATE("Sheet2!",ADDRESS(2, 83),":",ADDRESS(200,83)),TRUE),-99)</f>
        <v>#REF!</v>
      </c>
    </row>
    <row r="18" spans="1:34" s="33" customFormat="1" ht="21.75" customHeight="1">
      <c r="A18" s="25">
        <v>23</v>
      </c>
      <c r="B18" s="26" t="s">
        <v>40</v>
      </c>
      <c r="C18" s="26" t="s">
        <v>26</v>
      </c>
      <c r="D18" s="27">
        <v>0.37986111111111115</v>
      </c>
      <c r="E18" s="27">
        <v>0.69166666666666676</v>
      </c>
      <c r="F18" s="27">
        <v>0.31180555555555561</v>
      </c>
      <c r="G18" s="28">
        <v>0</v>
      </c>
      <c r="H18" s="26">
        <v>305</v>
      </c>
      <c r="I18" s="26">
        <v>0</v>
      </c>
      <c r="J18" s="26">
        <v>5177</v>
      </c>
      <c r="K18" s="26">
        <v>0</v>
      </c>
      <c r="L18" s="29"/>
      <c r="M18" s="30">
        <v>5177</v>
      </c>
      <c r="N18" s="25">
        <v>16</v>
      </c>
      <c r="O18" s="25">
        <v>22</v>
      </c>
      <c r="P18" s="26">
        <v>16</v>
      </c>
      <c r="Q18" s="26">
        <v>0</v>
      </c>
      <c r="R18" s="26">
        <v>3</v>
      </c>
      <c r="S18" s="26">
        <v>8</v>
      </c>
      <c r="T18" s="26">
        <v>3</v>
      </c>
      <c r="U18" s="26">
        <v>2</v>
      </c>
      <c r="V18" s="26">
        <v>1</v>
      </c>
      <c r="W18" s="26">
        <v>0</v>
      </c>
      <c r="X18" s="26">
        <v>0</v>
      </c>
      <c r="Y18" s="26">
        <v>1</v>
      </c>
      <c r="Z18" s="32">
        <v>0</v>
      </c>
      <c r="AA18" s="26">
        <v>0</v>
      </c>
      <c r="AB18" s="26">
        <v>5</v>
      </c>
      <c r="AC18" s="26">
        <v>3</v>
      </c>
      <c r="AD18" s="26">
        <v>0</v>
      </c>
      <c r="AE18" s="26">
        <v>0</v>
      </c>
      <c r="AF18" s="26">
        <v>0</v>
      </c>
      <c r="AG18" s="26">
        <v>9</v>
      </c>
      <c r="AH18" s="26" t="e">
        <f ca="1">COUNTIF(INDIRECT(CONCATENATE("Sheet2!",ADDRESS(2, 73),":",ADDRESS(200,73)),TRUE),-99)</f>
        <v>#REF!</v>
      </c>
    </row>
    <row r="19" spans="1:34" s="33" customFormat="1" ht="21.75" customHeight="1">
      <c r="A19" s="25">
        <v>51</v>
      </c>
      <c r="B19" s="26" t="s">
        <v>70</v>
      </c>
      <c r="C19" s="26" t="s">
        <v>26</v>
      </c>
      <c r="D19" s="27">
        <v>0.3840277777777778</v>
      </c>
      <c r="E19" s="27">
        <v>0.71597222222222223</v>
      </c>
      <c r="F19" s="27">
        <v>0.33194444444444443</v>
      </c>
      <c r="G19" s="28">
        <v>0</v>
      </c>
      <c r="H19" s="26">
        <v>323</v>
      </c>
      <c r="I19" s="26">
        <v>0</v>
      </c>
      <c r="J19" s="26">
        <v>5143</v>
      </c>
      <c r="K19" s="26">
        <v>0</v>
      </c>
      <c r="L19" s="29"/>
      <c r="M19" s="30">
        <v>5143</v>
      </c>
      <c r="N19" s="25">
        <v>17</v>
      </c>
      <c r="O19" s="25">
        <v>23</v>
      </c>
      <c r="P19" s="26">
        <v>15</v>
      </c>
      <c r="Q19" s="26">
        <v>0</v>
      </c>
      <c r="R19" s="26">
        <v>3</v>
      </c>
      <c r="S19" s="26">
        <v>9</v>
      </c>
      <c r="T19" s="26">
        <v>3</v>
      </c>
      <c r="U19" s="26">
        <v>1</v>
      </c>
      <c r="V19" s="26">
        <v>1</v>
      </c>
      <c r="W19" s="26">
        <v>0</v>
      </c>
      <c r="X19" s="26">
        <v>0</v>
      </c>
      <c r="Y19" s="26">
        <v>1</v>
      </c>
      <c r="Z19" s="32">
        <v>0</v>
      </c>
      <c r="AA19" s="26">
        <v>0</v>
      </c>
      <c r="AB19" s="26">
        <v>5</v>
      </c>
      <c r="AC19" s="26">
        <v>3</v>
      </c>
      <c r="AD19" s="26">
        <v>0</v>
      </c>
      <c r="AE19" s="26">
        <v>0</v>
      </c>
      <c r="AF19" s="26">
        <v>0</v>
      </c>
      <c r="AG19" s="26">
        <v>11</v>
      </c>
      <c r="AH19" s="26" t="e">
        <f ca="1">COUNTIF(INDIRECT(CONCATENATE("Sheet2!",ADDRESS(2, 218),":",ADDRESS(200,218)),TRUE),-99)</f>
        <v>#REF!</v>
      </c>
    </row>
    <row r="20" spans="1:34" s="33" customFormat="1" ht="21.75" customHeight="1">
      <c r="A20" s="25">
        <v>2</v>
      </c>
      <c r="B20" s="26" t="s">
        <v>36</v>
      </c>
      <c r="C20" s="26" t="s">
        <v>26</v>
      </c>
      <c r="D20" s="27">
        <v>0.38958333333333334</v>
      </c>
      <c r="E20" s="27">
        <v>0.71666666666666667</v>
      </c>
      <c r="F20" s="27">
        <v>0.32708333333333334</v>
      </c>
      <c r="G20" s="28">
        <v>0</v>
      </c>
      <c r="H20" s="26">
        <v>269</v>
      </c>
      <c r="I20" s="26">
        <v>0</v>
      </c>
      <c r="J20" s="26">
        <v>5034</v>
      </c>
      <c r="K20" s="26">
        <v>0</v>
      </c>
      <c r="L20" s="29"/>
      <c r="M20" s="30">
        <v>5034</v>
      </c>
      <c r="N20" s="25">
        <v>18</v>
      </c>
      <c r="O20" s="25">
        <v>24</v>
      </c>
      <c r="P20" s="26">
        <v>15</v>
      </c>
      <c r="Q20" s="26">
        <v>0</v>
      </c>
      <c r="R20" s="26">
        <v>3</v>
      </c>
      <c r="S20" s="26">
        <v>8</v>
      </c>
      <c r="T20" s="26">
        <v>3</v>
      </c>
      <c r="U20" s="26">
        <v>2</v>
      </c>
      <c r="V20" s="26">
        <v>1</v>
      </c>
      <c r="W20" s="26">
        <v>0</v>
      </c>
      <c r="X20" s="26">
        <v>0</v>
      </c>
      <c r="Y20" s="26">
        <v>1</v>
      </c>
      <c r="Z20" s="32">
        <v>0</v>
      </c>
      <c r="AA20" s="26">
        <v>0</v>
      </c>
      <c r="AB20" s="26">
        <v>5</v>
      </c>
      <c r="AC20" s="26">
        <v>3</v>
      </c>
      <c r="AD20" s="26">
        <v>0</v>
      </c>
      <c r="AE20" s="26">
        <v>0</v>
      </c>
      <c r="AF20" s="26">
        <v>0</v>
      </c>
      <c r="AG20" s="26">
        <v>8</v>
      </c>
      <c r="AH20" s="26" t="e">
        <f ca="1">COUNTIF(INDIRECT(CONCATENATE("Sheet2!",ADDRESS(2, 53),":",ADDRESS(200,53)),TRUE),-99)</f>
        <v>#REF!</v>
      </c>
    </row>
    <row r="21" spans="1:34" s="33" customFormat="1" ht="21.75" customHeight="1">
      <c r="A21" s="25">
        <v>40</v>
      </c>
      <c r="B21" s="26" t="s">
        <v>58</v>
      </c>
      <c r="C21" s="26" t="s">
        <v>26</v>
      </c>
      <c r="D21" s="27">
        <v>0.42499999999999999</v>
      </c>
      <c r="E21" s="27">
        <v>0.75138888888888899</v>
      </c>
      <c r="F21" s="27">
        <v>0.32638888888888901</v>
      </c>
      <c r="G21" s="28">
        <v>0</v>
      </c>
      <c r="H21" s="26">
        <v>319</v>
      </c>
      <c r="I21" s="26">
        <v>0</v>
      </c>
      <c r="J21" s="26">
        <v>4913</v>
      </c>
      <c r="K21" s="26">
        <v>0</v>
      </c>
      <c r="L21" s="29"/>
      <c r="M21" s="30">
        <v>4913</v>
      </c>
      <c r="N21" s="25">
        <v>19</v>
      </c>
      <c r="O21" s="25">
        <v>25</v>
      </c>
      <c r="P21" s="26">
        <v>15</v>
      </c>
      <c r="Q21" s="26">
        <v>0</v>
      </c>
      <c r="R21" s="26">
        <v>3</v>
      </c>
      <c r="S21" s="26">
        <v>8</v>
      </c>
      <c r="T21" s="26">
        <v>3</v>
      </c>
      <c r="U21" s="26">
        <v>0</v>
      </c>
      <c r="V21" s="26">
        <v>1</v>
      </c>
      <c r="W21" s="26">
        <v>0</v>
      </c>
      <c r="X21" s="26">
        <v>0</v>
      </c>
      <c r="Y21" s="26">
        <v>1</v>
      </c>
      <c r="Z21" s="32">
        <v>0</v>
      </c>
      <c r="AA21" s="26">
        <v>0</v>
      </c>
      <c r="AB21" s="26">
        <v>5</v>
      </c>
      <c r="AC21" s="26">
        <v>3</v>
      </c>
      <c r="AD21" s="26">
        <v>0</v>
      </c>
      <c r="AE21" s="26">
        <v>0</v>
      </c>
      <c r="AF21" s="26">
        <v>0</v>
      </c>
      <c r="AG21" s="26">
        <v>11</v>
      </c>
      <c r="AH21" s="26" t="e">
        <f ca="1">COUNTIF(INDIRECT(CONCATENATE("Sheet2!",ADDRESS(2, 158),":",ADDRESS(200,158)),TRUE),-99)</f>
        <v>#REF!</v>
      </c>
    </row>
    <row r="22" spans="1:34" s="33" customFormat="1" ht="21.75" customHeight="1">
      <c r="A22" s="25">
        <v>38</v>
      </c>
      <c r="B22" s="26" t="s">
        <v>55</v>
      </c>
      <c r="C22" s="26" t="s">
        <v>26</v>
      </c>
      <c r="D22" s="27">
        <v>0.39513888888888887</v>
      </c>
      <c r="E22" s="27">
        <v>0.72430555555555554</v>
      </c>
      <c r="F22" s="27">
        <v>0.32916666666666666</v>
      </c>
      <c r="G22" s="28">
        <v>0</v>
      </c>
      <c r="H22" s="26">
        <v>241</v>
      </c>
      <c r="I22" s="26">
        <v>0</v>
      </c>
      <c r="J22" s="26">
        <v>4862</v>
      </c>
      <c r="K22" s="26">
        <v>0</v>
      </c>
      <c r="L22" s="29"/>
      <c r="M22" s="30">
        <v>4862</v>
      </c>
      <c r="N22" s="25">
        <v>20</v>
      </c>
      <c r="O22" s="25">
        <v>26</v>
      </c>
      <c r="P22" s="26">
        <v>12</v>
      </c>
      <c r="Q22" s="26">
        <v>0</v>
      </c>
      <c r="R22" s="26">
        <v>3</v>
      </c>
      <c r="S22" s="26">
        <v>9</v>
      </c>
      <c r="T22" s="26">
        <v>3</v>
      </c>
      <c r="U22" s="26">
        <v>1</v>
      </c>
      <c r="V22" s="26">
        <v>2</v>
      </c>
      <c r="W22" s="26">
        <v>0</v>
      </c>
      <c r="X22" s="26">
        <v>1</v>
      </c>
      <c r="Y22" s="26">
        <v>1</v>
      </c>
      <c r="Z22" s="32">
        <v>0</v>
      </c>
      <c r="AA22" s="26">
        <v>0</v>
      </c>
      <c r="AB22" s="26">
        <v>5</v>
      </c>
      <c r="AC22" s="26">
        <v>0</v>
      </c>
      <c r="AD22" s="26">
        <v>0</v>
      </c>
      <c r="AE22" s="26">
        <v>0</v>
      </c>
      <c r="AF22" s="26">
        <v>0</v>
      </c>
      <c r="AG22" s="26">
        <v>7</v>
      </c>
      <c r="AH22" s="26" t="e">
        <f ca="1">COUNTIF(INDIRECT(CONCATENATE("Sheet2!",ADDRESS(2, 143),":",ADDRESS(200,143)),TRUE),-99)</f>
        <v>#REF!</v>
      </c>
    </row>
    <row r="23" spans="1:34" s="33" customFormat="1" ht="24" customHeight="1">
      <c r="A23" s="25">
        <v>31</v>
      </c>
      <c r="B23" s="26" t="s">
        <v>48</v>
      </c>
      <c r="C23" s="26" t="s">
        <v>26</v>
      </c>
      <c r="D23" s="27">
        <v>0.4145833333333333</v>
      </c>
      <c r="E23" s="27">
        <v>0.74513888888888891</v>
      </c>
      <c r="F23" s="27">
        <v>0.3305555555555556</v>
      </c>
      <c r="G23" s="28">
        <v>0</v>
      </c>
      <c r="H23" s="26">
        <v>281</v>
      </c>
      <c r="I23" s="26">
        <v>0</v>
      </c>
      <c r="J23" s="26">
        <v>4862</v>
      </c>
      <c r="K23" s="26">
        <v>0</v>
      </c>
      <c r="L23" s="29"/>
      <c r="M23" s="30">
        <v>4862</v>
      </c>
      <c r="N23" s="25">
        <v>21</v>
      </c>
      <c r="O23" s="25">
        <v>27</v>
      </c>
      <c r="P23" s="26">
        <v>14</v>
      </c>
      <c r="Q23" s="26">
        <v>0</v>
      </c>
      <c r="R23" s="26">
        <v>3</v>
      </c>
      <c r="S23" s="26">
        <v>10</v>
      </c>
      <c r="T23" s="26">
        <v>3</v>
      </c>
      <c r="U23" s="26">
        <v>1</v>
      </c>
      <c r="V23" s="26">
        <v>2</v>
      </c>
      <c r="W23" s="26">
        <v>0</v>
      </c>
      <c r="X23" s="26">
        <v>0</v>
      </c>
      <c r="Y23" s="26">
        <v>1</v>
      </c>
      <c r="Z23" s="32">
        <v>0</v>
      </c>
      <c r="AA23" s="26">
        <v>0</v>
      </c>
      <c r="AB23" s="26">
        <v>5</v>
      </c>
      <c r="AC23" s="26">
        <v>0</v>
      </c>
      <c r="AD23" s="26">
        <v>0</v>
      </c>
      <c r="AE23" s="26">
        <v>0</v>
      </c>
      <c r="AF23" s="26">
        <v>0</v>
      </c>
      <c r="AG23" s="26">
        <v>7</v>
      </c>
      <c r="AH23" s="26" t="e">
        <f ca="1">COUNTIF(INDIRECT(CONCATENATE("Sheet2!",ADDRESS(2, 113),":",ADDRESS(200,113)),TRUE),-99)</f>
        <v>#REF!</v>
      </c>
    </row>
    <row r="24" spans="1:34" s="33" customFormat="1" ht="30" customHeight="1">
      <c r="A24" s="25">
        <v>19</v>
      </c>
      <c r="B24" s="26" t="s">
        <v>35</v>
      </c>
      <c r="C24" s="26" t="s">
        <v>26</v>
      </c>
      <c r="D24" s="27">
        <v>0.3659722222222222</v>
      </c>
      <c r="E24" s="27">
        <v>0.6958333333333333</v>
      </c>
      <c r="F24" s="27">
        <v>0.3298611111111111</v>
      </c>
      <c r="G24" s="28">
        <v>0</v>
      </c>
      <c r="H24" s="26">
        <v>296</v>
      </c>
      <c r="I24" s="26">
        <v>0</v>
      </c>
      <c r="J24" s="26">
        <v>4859</v>
      </c>
      <c r="K24" s="26">
        <v>0</v>
      </c>
      <c r="L24" s="29"/>
      <c r="M24" s="30">
        <v>4859</v>
      </c>
      <c r="N24" s="25">
        <v>22</v>
      </c>
      <c r="O24" s="25">
        <v>28</v>
      </c>
      <c r="P24" s="26">
        <v>16</v>
      </c>
      <c r="Q24" s="26">
        <v>0</v>
      </c>
      <c r="R24" s="26">
        <v>3</v>
      </c>
      <c r="S24" s="26">
        <v>8</v>
      </c>
      <c r="T24" s="26">
        <v>3</v>
      </c>
      <c r="U24" s="26">
        <v>1</v>
      </c>
      <c r="V24" s="26">
        <v>0</v>
      </c>
      <c r="W24" s="26">
        <v>0</v>
      </c>
      <c r="X24" s="26">
        <v>0</v>
      </c>
      <c r="Y24" s="26">
        <v>1</v>
      </c>
      <c r="Z24" s="32">
        <v>0</v>
      </c>
      <c r="AA24" s="26">
        <v>0</v>
      </c>
      <c r="AB24" s="26">
        <v>5</v>
      </c>
      <c r="AC24" s="26">
        <v>3</v>
      </c>
      <c r="AD24" s="26">
        <v>0</v>
      </c>
      <c r="AE24" s="26">
        <v>0</v>
      </c>
      <c r="AF24" s="26">
        <v>0</v>
      </c>
      <c r="AG24" s="26">
        <v>8</v>
      </c>
      <c r="AH24" s="26" t="e">
        <f ca="1">COUNTIF(INDIRECT(CONCATENATE("Sheet2!",ADDRESS(2, 48),":",ADDRESS(200,48)),TRUE),-99)</f>
        <v>#REF!</v>
      </c>
    </row>
    <row r="25" spans="1:34" s="33" customFormat="1" ht="21.75" customHeight="1">
      <c r="A25" s="25">
        <v>24</v>
      </c>
      <c r="B25" s="26" t="s">
        <v>41</v>
      </c>
      <c r="C25" s="26" t="s">
        <v>26</v>
      </c>
      <c r="D25" s="27">
        <v>0.37361111111111112</v>
      </c>
      <c r="E25" s="27">
        <v>0.69444444444444453</v>
      </c>
      <c r="F25" s="27">
        <v>0.32083333333333341</v>
      </c>
      <c r="G25" s="28">
        <v>0</v>
      </c>
      <c r="H25" s="26">
        <v>321</v>
      </c>
      <c r="I25" s="26">
        <v>0</v>
      </c>
      <c r="J25" s="26">
        <v>4847</v>
      </c>
      <c r="K25" s="26">
        <v>0</v>
      </c>
      <c r="L25" s="29"/>
      <c r="M25" s="30">
        <v>4847</v>
      </c>
      <c r="N25" s="25">
        <v>23</v>
      </c>
      <c r="O25" s="25">
        <v>29</v>
      </c>
      <c r="P25" s="26">
        <v>14</v>
      </c>
      <c r="Q25" s="26">
        <v>0</v>
      </c>
      <c r="R25" s="26">
        <v>3</v>
      </c>
      <c r="S25" s="26">
        <v>10</v>
      </c>
      <c r="T25" s="26">
        <v>3</v>
      </c>
      <c r="U25" s="26">
        <v>1</v>
      </c>
      <c r="V25" s="26">
        <v>1</v>
      </c>
      <c r="W25" s="26">
        <v>0</v>
      </c>
      <c r="X25" s="26">
        <v>0</v>
      </c>
      <c r="Y25" s="26">
        <v>1</v>
      </c>
      <c r="Z25" s="32">
        <v>0</v>
      </c>
      <c r="AA25" s="26">
        <v>0</v>
      </c>
      <c r="AB25" s="26">
        <v>5</v>
      </c>
      <c r="AC25" s="26">
        <v>3</v>
      </c>
      <c r="AD25" s="26">
        <v>0</v>
      </c>
      <c r="AE25" s="26">
        <v>0</v>
      </c>
      <c r="AF25" s="26">
        <v>0</v>
      </c>
      <c r="AG25" s="26">
        <v>4</v>
      </c>
      <c r="AH25" s="26" t="e">
        <f ca="1">COUNTIF(INDIRECT(CONCATENATE("Sheet2!",ADDRESS(2, 78),":",ADDRESS(200,78)),TRUE),-99)</f>
        <v>#REF!</v>
      </c>
    </row>
    <row r="26" spans="1:34" s="33" customFormat="1" ht="21.75" customHeight="1">
      <c r="A26" s="25">
        <v>48</v>
      </c>
      <c r="B26" s="26" t="s">
        <v>66</v>
      </c>
      <c r="C26" s="26" t="s">
        <v>26</v>
      </c>
      <c r="D26" s="27">
        <v>0.41597222222222219</v>
      </c>
      <c r="E26" s="27">
        <v>0.73819444444444438</v>
      </c>
      <c r="F26" s="27">
        <v>0.32222222222222219</v>
      </c>
      <c r="G26" s="28">
        <v>0</v>
      </c>
      <c r="H26" s="26">
        <v>269</v>
      </c>
      <c r="I26" s="26">
        <v>0</v>
      </c>
      <c r="J26" s="26">
        <v>4732</v>
      </c>
      <c r="K26" s="26">
        <v>0</v>
      </c>
      <c r="L26" s="29"/>
      <c r="M26" s="30">
        <v>4732</v>
      </c>
      <c r="N26" s="25">
        <v>24</v>
      </c>
      <c r="O26" s="25">
        <v>30</v>
      </c>
      <c r="P26" s="26">
        <v>16</v>
      </c>
      <c r="Q26" s="26">
        <v>0</v>
      </c>
      <c r="R26" s="26">
        <v>3</v>
      </c>
      <c r="S26" s="26">
        <v>7</v>
      </c>
      <c r="T26" s="26">
        <v>3</v>
      </c>
      <c r="U26" s="26">
        <v>1</v>
      </c>
      <c r="V26" s="26">
        <v>1</v>
      </c>
      <c r="W26" s="26">
        <v>0</v>
      </c>
      <c r="X26" s="26">
        <v>1</v>
      </c>
      <c r="Y26" s="26">
        <v>1</v>
      </c>
      <c r="Z26" s="32">
        <v>0</v>
      </c>
      <c r="AA26" s="26">
        <v>0</v>
      </c>
      <c r="AB26" s="26">
        <v>3</v>
      </c>
      <c r="AC26" s="26">
        <v>2</v>
      </c>
      <c r="AD26" s="26">
        <v>0</v>
      </c>
      <c r="AE26" s="26">
        <v>0</v>
      </c>
      <c r="AF26" s="26">
        <v>0</v>
      </c>
      <c r="AG26" s="26">
        <v>5</v>
      </c>
      <c r="AH26" s="26" t="e">
        <f ca="1">COUNTIF(INDIRECT(CONCATENATE("Sheet2!",ADDRESS(2, 198),":",ADDRESS(200,198)),TRUE),-99)</f>
        <v>#REF!</v>
      </c>
    </row>
    <row r="27" spans="1:34" s="33" customFormat="1" ht="21.75" customHeight="1">
      <c r="A27" s="25">
        <v>17</v>
      </c>
      <c r="B27" s="26" t="s">
        <v>33</v>
      </c>
      <c r="C27" s="26" t="s">
        <v>26</v>
      </c>
      <c r="D27" s="27">
        <v>0.37708333333333338</v>
      </c>
      <c r="E27" s="27">
        <v>0.70763888888888893</v>
      </c>
      <c r="F27" s="27">
        <v>0.33055555555555555</v>
      </c>
      <c r="G27" s="28">
        <v>0</v>
      </c>
      <c r="H27" s="26">
        <v>329</v>
      </c>
      <c r="I27" s="26">
        <v>0</v>
      </c>
      <c r="J27" s="26">
        <v>4652</v>
      </c>
      <c r="K27" s="26">
        <v>0</v>
      </c>
      <c r="L27" s="29"/>
      <c r="M27" s="30">
        <v>4652</v>
      </c>
      <c r="N27" s="25">
        <v>25</v>
      </c>
      <c r="O27" s="25">
        <v>31</v>
      </c>
      <c r="P27" s="26">
        <v>15</v>
      </c>
      <c r="Q27" s="26">
        <v>0</v>
      </c>
      <c r="R27" s="26">
        <v>3</v>
      </c>
      <c r="S27" s="26">
        <v>6</v>
      </c>
      <c r="T27" s="26">
        <v>3</v>
      </c>
      <c r="U27" s="26">
        <v>2</v>
      </c>
      <c r="V27" s="26">
        <v>1</v>
      </c>
      <c r="W27" s="26">
        <v>0</v>
      </c>
      <c r="X27" s="26">
        <v>0</v>
      </c>
      <c r="Y27" s="26">
        <v>1</v>
      </c>
      <c r="Z27" s="32">
        <v>0</v>
      </c>
      <c r="AA27" s="26">
        <v>0</v>
      </c>
      <c r="AB27" s="26">
        <v>5</v>
      </c>
      <c r="AC27" s="26">
        <v>3</v>
      </c>
      <c r="AD27" s="26">
        <v>0</v>
      </c>
      <c r="AE27" s="26">
        <v>0</v>
      </c>
      <c r="AF27" s="26">
        <v>0</v>
      </c>
      <c r="AG27" s="26">
        <v>4</v>
      </c>
      <c r="AH27" s="26" t="e">
        <f ca="1">COUNTIF(INDIRECT(CONCATENATE("Sheet2!",ADDRESS(2, 38),":",ADDRESS(200,38)),TRUE),-99)</f>
        <v>#REF!</v>
      </c>
    </row>
    <row r="28" spans="1:34" s="33" customFormat="1" ht="21.75" customHeight="1">
      <c r="A28" s="25">
        <v>18</v>
      </c>
      <c r="B28" s="26" t="s">
        <v>34</v>
      </c>
      <c r="C28" s="26" t="s">
        <v>26</v>
      </c>
      <c r="D28" s="27">
        <v>0.41180555555555554</v>
      </c>
      <c r="E28" s="27">
        <v>0.74236111111111114</v>
      </c>
      <c r="F28" s="27">
        <v>0.3305555555555556</v>
      </c>
      <c r="G28" s="28">
        <v>0</v>
      </c>
      <c r="H28" s="26">
        <v>266</v>
      </c>
      <c r="I28" s="26">
        <v>0</v>
      </c>
      <c r="J28" s="26">
        <v>4645</v>
      </c>
      <c r="K28" s="26">
        <v>0</v>
      </c>
      <c r="L28" s="29"/>
      <c r="M28" s="30">
        <v>4645</v>
      </c>
      <c r="N28" s="25">
        <v>26</v>
      </c>
      <c r="O28" s="25">
        <v>32</v>
      </c>
      <c r="P28" s="26">
        <v>15</v>
      </c>
      <c r="Q28" s="26">
        <v>0</v>
      </c>
      <c r="R28" s="26">
        <v>3</v>
      </c>
      <c r="S28" s="26">
        <v>8</v>
      </c>
      <c r="T28" s="26">
        <v>3</v>
      </c>
      <c r="U28" s="26">
        <v>1</v>
      </c>
      <c r="V28" s="26">
        <v>1</v>
      </c>
      <c r="W28" s="26">
        <v>0</v>
      </c>
      <c r="X28" s="26">
        <v>0</v>
      </c>
      <c r="Y28" s="26">
        <v>1</v>
      </c>
      <c r="Z28" s="32">
        <v>0</v>
      </c>
      <c r="AA28" s="26">
        <v>0</v>
      </c>
      <c r="AB28" s="26">
        <v>5</v>
      </c>
      <c r="AC28" s="26">
        <v>0</v>
      </c>
      <c r="AD28" s="26">
        <v>0</v>
      </c>
      <c r="AE28" s="26">
        <v>0</v>
      </c>
      <c r="AF28" s="26">
        <v>0</v>
      </c>
      <c r="AG28" s="26">
        <v>8</v>
      </c>
      <c r="AH28" s="26" t="e">
        <f ca="1">COUNTIF(INDIRECT(CONCATENATE("Sheet2!",ADDRESS(2, 43),":",ADDRESS(200,43)),TRUE),-99)</f>
        <v>#REF!</v>
      </c>
    </row>
    <row r="29" spans="1:34" s="33" customFormat="1" ht="21.75" customHeight="1">
      <c r="A29" s="25">
        <v>52</v>
      </c>
      <c r="B29" s="26" t="s">
        <v>71</v>
      </c>
      <c r="C29" s="26" t="s">
        <v>26</v>
      </c>
      <c r="D29" s="27">
        <v>0.38194444444444442</v>
      </c>
      <c r="E29" s="27">
        <v>0.70416666666666661</v>
      </c>
      <c r="F29" s="27">
        <v>0.32222222222222219</v>
      </c>
      <c r="G29" s="28">
        <v>0</v>
      </c>
      <c r="H29" s="26">
        <v>315</v>
      </c>
      <c r="I29" s="26">
        <v>0</v>
      </c>
      <c r="J29" s="26">
        <v>4634</v>
      </c>
      <c r="K29" s="26">
        <v>0</v>
      </c>
      <c r="L29" s="29"/>
      <c r="M29" s="30">
        <v>4634</v>
      </c>
      <c r="N29" s="25">
        <v>27</v>
      </c>
      <c r="O29" s="25">
        <v>33</v>
      </c>
      <c r="P29" s="26">
        <v>16</v>
      </c>
      <c r="Q29" s="26">
        <v>0</v>
      </c>
      <c r="R29" s="26">
        <v>3</v>
      </c>
      <c r="S29" s="26">
        <v>9</v>
      </c>
      <c r="T29" s="26">
        <v>0</v>
      </c>
      <c r="U29" s="26">
        <v>1</v>
      </c>
      <c r="V29" s="26">
        <v>0</v>
      </c>
      <c r="W29" s="26">
        <v>0</v>
      </c>
      <c r="X29" s="26">
        <v>0</v>
      </c>
      <c r="Y29" s="26">
        <v>1</v>
      </c>
      <c r="Z29" s="32">
        <v>0</v>
      </c>
      <c r="AA29" s="26">
        <v>0</v>
      </c>
      <c r="AB29" s="26">
        <v>5</v>
      </c>
      <c r="AC29" s="26">
        <v>3</v>
      </c>
      <c r="AD29" s="26">
        <v>0</v>
      </c>
      <c r="AE29" s="26">
        <v>0</v>
      </c>
      <c r="AF29" s="26">
        <v>0</v>
      </c>
      <c r="AG29" s="26">
        <v>8</v>
      </c>
      <c r="AH29" s="26" t="e">
        <f ca="1">COUNTIF(INDIRECT(CONCATENATE("Sheet2!",ADDRESS(2, 223),":",ADDRESS(200,223)),TRUE),-99)</f>
        <v>#REF!</v>
      </c>
    </row>
    <row r="30" spans="1:34" s="33" customFormat="1" ht="21.75" customHeight="1">
      <c r="A30" s="25">
        <v>11</v>
      </c>
      <c r="B30" s="26" t="s">
        <v>28</v>
      </c>
      <c r="C30" s="26" t="s">
        <v>26</v>
      </c>
      <c r="D30" s="27">
        <v>0.4236111111111111</v>
      </c>
      <c r="E30" s="27">
        <v>0.75555555555555554</v>
      </c>
      <c r="F30" s="27">
        <v>0.33194444444444443</v>
      </c>
      <c r="G30" s="28">
        <v>0</v>
      </c>
      <c r="H30" s="26">
        <v>293</v>
      </c>
      <c r="I30" s="26">
        <v>0</v>
      </c>
      <c r="J30" s="26">
        <v>4630</v>
      </c>
      <c r="K30" s="26">
        <v>0</v>
      </c>
      <c r="L30" s="29"/>
      <c r="M30" s="30">
        <v>4630</v>
      </c>
      <c r="N30" s="25">
        <v>28</v>
      </c>
      <c r="O30" s="25">
        <v>34</v>
      </c>
      <c r="P30" s="26">
        <v>15</v>
      </c>
      <c r="Q30" s="26">
        <v>0</v>
      </c>
      <c r="R30" s="26">
        <v>3</v>
      </c>
      <c r="S30" s="26">
        <v>8</v>
      </c>
      <c r="T30" s="26">
        <v>3</v>
      </c>
      <c r="U30" s="26">
        <v>1</v>
      </c>
      <c r="V30" s="26">
        <v>0</v>
      </c>
      <c r="W30" s="26">
        <v>0</v>
      </c>
      <c r="X30" s="26">
        <v>0</v>
      </c>
      <c r="Y30" s="26">
        <v>1</v>
      </c>
      <c r="Z30" s="32">
        <v>0</v>
      </c>
      <c r="AA30" s="26">
        <v>0</v>
      </c>
      <c r="AB30" s="26">
        <v>5</v>
      </c>
      <c r="AC30" s="26">
        <v>3</v>
      </c>
      <c r="AD30" s="26">
        <v>0</v>
      </c>
      <c r="AE30" s="26">
        <v>0</v>
      </c>
      <c r="AF30" s="26">
        <v>0</v>
      </c>
      <c r="AG30" s="26">
        <v>5</v>
      </c>
      <c r="AH30" s="26" t="e">
        <f ca="1">COUNTIF(INDIRECT(CONCATENATE("Sheet2!",ADDRESS(2, 13),":",ADDRESS(200,13)),TRUE),-99)</f>
        <v>#REF!</v>
      </c>
    </row>
    <row r="31" spans="1:34" s="33" customFormat="1" ht="21.75" customHeight="1">
      <c r="A31" s="25">
        <v>20</v>
      </c>
      <c r="B31" s="26" t="s">
        <v>37</v>
      </c>
      <c r="C31" s="26" t="s">
        <v>26</v>
      </c>
      <c r="D31" s="27">
        <v>0.4055555555555555</v>
      </c>
      <c r="E31" s="27">
        <v>0.73819444444444438</v>
      </c>
      <c r="F31" s="27">
        <v>0.33263888888888887</v>
      </c>
      <c r="G31" s="28">
        <v>0</v>
      </c>
      <c r="H31" s="26">
        <v>266</v>
      </c>
      <c r="I31" s="26">
        <v>0</v>
      </c>
      <c r="J31" s="26">
        <v>4611</v>
      </c>
      <c r="K31" s="26">
        <v>0</v>
      </c>
      <c r="L31" s="29"/>
      <c r="M31" s="30">
        <v>4611</v>
      </c>
      <c r="N31" s="25">
        <v>29</v>
      </c>
      <c r="O31" s="25">
        <v>35</v>
      </c>
      <c r="P31" s="26">
        <v>13</v>
      </c>
      <c r="Q31" s="26">
        <v>0</v>
      </c>
      <c r="R31" s="26">
        <v>3</v>
      </c>
      <c r="S31" s="26">
        <v>9</v>
      </c>
      <c r="T31" s="26">
        <v>1</v>
      </c>
      <c r="U31" s="26">
        <v>1</v>
      </c>
      <c r="V31" s="26">
        <v>2</v>
      </c>
      <c r="W31" s="26">
        <v>0</v>
      </c>
      <c r="X31" s="26">
        <v>0</v>
      </c>
      <c r="Y31" s="26">
        <v>1</v>
      </c>
      <c r="Z31" s="32">
        <v>0</v>
      </c>
      <c r="AA31" s="26">
        <v>0</v>
      </c>
      <c r="AB31" s="26">
        <v>5</v>
      </c>
      <c r="AC31" s="26">
        <v>1</v>
      </c>
      <c r="AD31" s="26">
        <v>0</v>
      </c>
      <c r="AE31" s="26">
        <v>0</v>
      </c>
      <c r="AF31" s="26">
        <v>0</v>
      </c>
      <c r="AG31" s="26">
        <v>9</v>
      </c>
      <c r="AH31" s="26" t="e">
        <f ca="1">COUNTIF(INDIRECT(CONCATENATE("Sheet2!",ADDRESS(2, 58),":",ADDRESS(200,58)),TRUE),-99)</f>
        <v>#REF!</v>
      </c>
    </row>
    <row r="32" spans="1:34" s="33" customFormat="1" ht="21.75" customHeight="1">
      <c r="A32" s="25">
        <v>44</v>
      </c>
      <c r="B32" s="26" t="s">
        <v>62</v>
      </c>
      <c r="C32" s="26" t="s">
        <v>26</v>
      </c>
      <c r="D32" s="27">
        <v>0.42777777777777781</v>
      </c>
      <c r="E32" s="27">
        <v>0.7597222222222223</v>
      </c>
      <c r="F32" s="27">
        <v>0.33194444444444449</v>
      </c>
      <c r="G32" s="28">
        <v>0</v>
      </c>
      <c r="H32" s="26">
        <v>285</v>
      </c>
      <c r="I32" s="26">
        <v>0</v>
      </c>
      <c r="J32" s="26">
        <v>4947</v>
      </c>
      <c r="K32" s="26">
        <v>-400</v>
      </c>
      <c r="L32" s="29" t="s">
        <v>23</v>
      </c>
      <c r="M32" s="30">
        <v>4547</v>
      </c>
      <c r="N32" s="25">
        <v>30</v>
      </c>
      <c r="O32" s="25">
        <v>36</v>
      </c>
      <c r="P32" s="26">
        <v>16</v>
      </c>
      <c r="Q32" s="26">
        <v>0</v>
      </c>
      <c r="R32" s="26">
        <v>3</v>
      </c>
      <c r="S32" s="26">
        <v>7</v>
      </c>
      <c r="T32" s="26">
        <v>3</v>
      </c>
      <c r="U32" s="26">
        <v>1</v>
      </c>
      <c r="V32" s="26">
        <v>1</v>
      </c>
      <c r="W32" s="26">
        <v>0</v>
      </c>
      <c r="X32" s="26">
        <v>0</v>
      </c>
      <c r="Y32" s="26">
        <v>1</v>
      </c>
      <c r="Z32" s="32">
        <v>0</v>
      </c>
      <c r="AA32" s="26">
        <v>0</v>
      </c>
      <c r="AB32" s="26">
        <v>5</v>
      </c>
      <c r="AC32" s="26">
        <v>3</v>
      </c>
      <c r="AD32" s="26">
        <v>0</v>
      </c>
      <c r="AE32" s="26">
        <v>0</v>
      </c>
      <c r="AF32" s="26">
        <v>0</v>
      </c>
      <c r="AG32" s="26">
        <v>9</v>
      </c>
      <c r="AH32" s="26" t="e">
        <f ca="1">COUNTIF(INDIRECT(CONCATENATE("Sheet2!",ADDRESS(2, 178),":",ADDRESS(200,178)),TRUE),-99)</f>
        <v>#REF!</v>
      </c>
    </row>
    <row r="33" spans="1:34" s="33" customFormat="1" ht="21.75" customHeight="1">
      <c r="A33" s="25">
        <v>45</v>
      </c>
      <c r="B33" s="26" t="s">
        <v>63</v>
      </c>
      <c r="C33" s="26" t="s">
        <v>26</v>
      </c>
      <c r="D33" s="27">
        <v>0.37916666666666665</v>
      </c>
      <c r="E33" s="27">
        <v>0.7090277777777777</v>
      </c>
      <c r="F33" s="27">
        <v>0.32986111111111105</v>
      </c>
      <c r="G33" s="28">
        <v>0</v>
      </c>
      <c r="H33" s="26">
        <v>274</v>
      </c>
      <c r="I33" s="26">
        <v>0</v>
      </c>
      <c r="J33" s="26">
        <v>4522</v>
      </c>
      <c r="K33" s="26">
        <v>0</v>
      </c>
      <c r="L33" s="29"/>
      <c r="M33" s="30">
        <v>4522</v>
      </c>
      <c r="N33" s="25">
        <v>31</v>
      </c>
      <c r="O33" s="25">
        <v>37</v>
      </c>
      <c r="P33" s="26">
        <v>15</v>
      </c>
      <c r="Q33" s="26">
        <v>0</v>
      </c>
      <c r="R33" s="26">
        <v>3</v>
      </c>
      <c r="S33" s="26">
        <v>7</v>
      </c>
      <c r="T33" s="26">
        <v>3</v>
      </c>
      <c r="U33" s="26">
        <v>0</v>
      </c>
      <c r="V33" s="26">
        <v>2</v>
      </c>
      <c r="W33" s="26">
        <v>0</v>
      </c>
      <c r="X33" s="26">
        <v>0</v>
      </c>
      <c r="Y33" s="26">
        <v>1</v>
      </c>
      <c r="Z33" s="32">
        <v>0</v>
      </c>
      <c r="AA33" s="26">
        <v>0</v>
      </c>
      <c r="AB33" s="26">
        <v>5</v>
      </c>
      <c r="AC33" s="26">
        <v>0</v>
      </c>
      <c r="AD33" s="26">
        <v>0</v>
      </c>
      <c r="AE33" s="26">
        <v>0</v>
      </c>
      <c r="AF33" s="26">
        <v>0</v>
      </c>
      <c r="AG33" s="26">
        <v>7</v>
      </c>
      <c r="AH33" s="26" t="e">
        <f ca="1">COUNTIF(INDIRECT(CONCATENATE("Sheet2!",ADDRESS(2, 183),":",ADDRESS(200,183)),TRUE),-99)</f>
        <v>#REF!</v>
      </c>
    </row>
    <row r="34" spans="1:34" s="33" customFormat="1" ht="21.75" customHeight="1">
      <c r="A34" s="25">
        <v>37</v>
      </c>
      <c r="B34" s="26" t="s">
        <v>54</v>
      </c>
      <c r="C34" s="26" t="s">
        <v>26</v>
      </c>
      <c r="D34" s="27">
        <v>0.39444444444444443</v>
      </c>
      <c r="E34" s="27">
        <v>0.72499999999999998</v>
      </c>
      <c r="F34" s="27">
        <v>0.33055555555555555</v>
      </c>
      <c r="G34" s="28">
        <v>0</v>
      </c>
      <c r="H34" s="26">
        <v>273</v>
      </c>
      <c r="I34" s="26">
        <v>0</v>
      </c>
      <c r="J34" s="26">
        <v>4094</v>
      </c>
      <c r="K34" s="26">
        <v>0</v>
      </c>
      <c r="L34" s="29"/>
      <c r="M34" s="30">
        <v>4094</v>
      </c>
      <c r="N34" s="25">
        <v>32</v>
      </c>
      <c r="O34" s="25">
        <v>38</v>
      </c>
      <c r="P34" s="26">
        <v>11</v>
      </c>
      <c r="Q34" s="26">
        <v>0</v>
      </c>
      <c r="R34" s="26">
        <v>2</v>
      </c>
      <c r="S34" s="26">
        <v>9</v>
      </c>
      <c r="T34" s="26">
        <v>3</v>
      </c>
      <c r="U34" s="26">
        <v>2</v>
      </c>
      <c r="V34" s="26">
        <v>0</v>
      </c>
      <c r="W34" s="26">
        <v>0</v>
      </c>
      <c r="X34" s="26">
        <v>0</v>
      </c>
      <c r="Y34" s="26">
        <v>1</v>
      </c>
      <c r="Z34" s="32">
        <v>0</v>
      </c>
      <c r="AA34" s="26">
        <v>0</v>
      </c>
      <c r="AB34" s="26">
        <v>5</v>
      </c>
      <c r="AC34" s="26">
        <v>0</v>
      </c>
      <c r="AD34" s="26">
        <v>0</v>
      </c>
      <c r="AE34" s="26">
        <v>0</v>
      </c>
      <c r="AF34" s="26">
        <v>0</v>
      </c>
      <c r="AG34" s="26">
        <v>5</v>
      </c>
      <c r="AH34" s="26" t="e">
        <f ca="1">COUNTIF(INDIRECT(CONCATENATE("Sheet2!",ADDRESS(2, 138),":",ADDRESS(200,138)),TRUE),-99)</f>
        <v>#REF!</v>
      </c>
    </row>
    <row r="35" spans="1:34" s="33" customFormat="1" ht="21.75" customHeight="1">
      <c r="A35" s="25">
        <v>33</v>
      </c>
      <c r="B35" s="26" t="s">
        <v>50</v>
      </c>
      <c r="C35" s="26" t="s">
        <v>26</v>
      </c>
      <c r="D35" s="27">
        <v>0.43124999999999997</v>
      </c>
      <c r="E35" s="27">
        <v>0.75694444444444453</v>
      </c>
      <c r="F35" s="27">
        <v>0.32569444444444456</v>
      </c>
      <c r="G35" s="28">
        <v>0</v>
      </c>
      <c r="H35" s="26">
        <v>201</v>
      </c>
      <c r="I35" s="26">
        <v>0</v>
      </c>
      <c r="J35" s="26">
        <v>4006</v>
      </c>
      <c r="K35" s="26">
        <v>0</v>
      </c>
      <c r="L35" s="29"/>
      <c r="M35" s="30">
        <v>4006</v>
      </c>
      <c r="N35" s="25">
        <v>33</v>
      </c>
      <c r="O35" s="25">
        <v>39</v>
      </c>
      <c r="P35" s="26">
        <v>10</v>
      </c>
      <c r="Q35" s="26">
        <v>0</v>
      </c>
      <c r="R35" s="26">
        <v>3</v>
      </c>
      <c r="S35" s="26">
        <v>6</v>
      </c>
      <c r="T35" s="26">
        <v>3</v>
      </c>
      <c r="U35" s="26">
        <v>1</v>
      </c>
      <c r="V35" s="26">
        <v>0</v>
      </c>
      <c r="W35" s="26">
        <v>0</v>
      </c>
      <c r="X35" s="26">
        <v>0</v>
      </c>
      <c r="Y35" s="26">
        <v>1</v>
      </c>
      <c r="Z35" s="32">
        <v>0</v>
      </c>
      <c r="AA35" s="26">
        <v>0</v>
      </c>
      <c r="AB35" s="26">
        <v>5</v>
      </c>
      <c r="AC35" s="26">
        <v>3</v>
      </c>
      <c r="AD35" s="26">
        <v>0</v>
      </c>
      <c r="AE35" s="26">
        <v>0</v>
      </c>
      <c r="AF35" s="26">
        <v>0</v>
      </c>
      <c r="AG35" s="26">
        <v>7</v>
      </c>
      <c r="AH35" s="26" t="e">
        <f ca="1">COUNTIF(INDIRECT(CONCATENATE("Sheet2!",ADDRESS(2, 123),":",ADDRESS(200,123)),TRUE),-99)</f>
        <v>#REF!</v>
      </c>
    </row>
    <row r="36" spans="1:34" s="33" customFormat="1" ht="21.75" customHeight="1">
      <c r="A36" s="25">
        <v>49</v>
      </c>
      <c r="B36" s="26" t="s">
        <v>67</v>
      </c>
      <c r="C36" s="26" t="s">
        <v>26</v>
      </c>
      <c r="D36" s="27">
        <v>0.39583333333333331</v>
      </c>
      <c r="E36" s="27">
        <v>0.72777777777777775</v>
      </c>
      <c r="F36" s="27">
        <v>0.33194444444444443</v>
      </c>
      <c r="G36" s="28">
        <v>0</v>
      </c>
      <c r="H36" s="26">
        <v>260</v>
      </c>
      <c r="I36" s="26">
        <v>0</v>
      </c>
      <c r="J36" s="26">
        <v>3954</v>
      </c>
      <c r="K36" s="26">
        <v>0</v>
      </c>
      <c r="L36" s="29"/>
      <c r="M36" s="30">
        <v>3954</v>
      </c>
      <c r="N36" s="25">
        <v>34</v>
      </c>
      <c r="O36" s="25">
        <v>40</v>
      </c>
      <c r="P36" s="26">
        <v>13</v>
      </c>
      <c r="Q36" s="26">
        <v>0</v>
      </c>
      <c r="R36" s="26">
        <v>3</v>
      </c>
      <c r="S36" s="26">
        <v>7</v>
      </c>
      <c r="T36" s="26">
        <v>3</v>
      </c>
      <c r="U36" s="26">
        <v>1</v>
      </c>
      <c r="V36" s="26">
        <v>0</v>
      </c>
      <c r="W36" s="26">
        <v>0</v>
      </c>
      <c r="X36" s="26">
        <v>0</v>
      </c>
      <c r="Y36" s="26">
        <v>1</v>
      </c>
      <c r="Z36" s="32">
        <v>1</v>
      </c>
      <c r="AA36" s="26">
        <v>0</v>
      </c>
      <c r="AB36" s="26">
        <v>5</v>
      </c>
      <c r="AC36" s="26">
        <v>3</v>
      </c>
      <c r="AD36" s="26">
        <v>0</v>
      </c>
      <c r="AE36" s="26">
        <v>0</v>
      </c>
      <c r="AF36" s="26">
        <v>0</v>
      </c>
      <c r="AG36" s="26">
        <v>8</v>
      </c>
      <c r="AH36" s="26" t="e">
        <f ca="1">COUNTIF(INDIRECT(CONCATENATE("Sheet2!",ADDRESS(2, 203),":",ADDRESS(200,203)),TRUE),-99)</f>
        <v>#REF!</v>
      </c>
    </row>
    <row r="37" spans="1:34" s="33" customFormat="1" ht="21.75" customHeight="1">
      <c r="A37" s="25">
        <v>47</v>
      </c>
      <c r="B37" s="26" t="s">
        <v>65</v>
      </c>
      <c r="C37" s="26" t="s">
        <v>26</v>
      </c>
      <c r="D37" s="27">
        <v>0.34513888888888888</v>
      </c>
      <c r="E37" s="27">
        <v>0.67638888888888893</v>
      </c>
      <c r="F37" s="27">
        <v>0.33125000000000004</v>
      </c>
      <c r="G37" s="28">
        <v>0</v>
      </c>
      <c r="H37" s="26">
        <v>291</v>
      </c>
      <c r="I37" s="26">
        <v>0</v>
      </c>
      <c r="J37" s="26">
        <v>4181</v>
      </c>
      <c r="K37" s="26">
        <v>-400</v>
      </c>
      <c r="L37" s="29" t="s">
        <v>24</v>
      </c>
      <c r="M37" s="30">
        <v>3781</v>
      </c>
      <c r="N37" s="25">
        <v>35</v>
      </c>
      <c r="O37" s="25">
        <v>41</v>
      </c>
      <c r="P37" s="26">
        <v>13</v>
      </c>
      <c r="Q37" s="26">
        <v>0</v>
      </c>
      <c r="R37" s="26">
        <v>2</v>
      </c>
      <c r="S37" s="26">
        <v>6</v>
      </c>
      <c r="T37" s="26">
        <v>2</v>
      </c>
      <c r="U37" s="26">
        <v>0</v>
      </c>
      <c r="V37" s="26">
        <v>2</v>
      </c>
      <c r="W37" s="26">
        <v>0</v>
      </c>
      <c r="X37" s="26">
        <v>0</v>
      </c>
      <c r="Y37" s="26">
        <v>1</v>
      </c>
      <c r="Z37" s="32">
        <v>0</v>
      </c>
      <c r="AA37" s="26">
        <v>0</v>
      </c>
      <c r="AB37" s="26">
        <v>3</v>
      </c>
      <c r="AC37" s="26">
        <v>3</v>
      </c>
      <c r="AD37" s="26">
        <v>0</v>
      </c>
      <c r="AE37" s="26">
        <v>0</v>
      </c>
      <c r="AF37" s="26">
        <v>0</v>
      </c>
      <c r="AG37" s="26">
        <v>11</v>
      </c>
      <c r="AH37" s="26" t="e">
        <f ca="1">COUNTIF(INDIRECT(CONCATENATE("Sheet2!",ADDRESS(2, 193),":",ADDRESS(200,193)),TRUE),-99)</f>
        <v>#REF!</v>
      </c>
    </row>
    <row r="38" spans="1:34" s="33" customFormat="1" ht="21.75" customHeight="1">
      <c r="A38" s="25">
        <v>1</v>
      </c>
      <c r="B38" s="26" t="s">
        <v>25</v>
      </c>
      <c r="C38" s="26" t="s">
        <v>26</v>
      </c>
      <c r="D38" s="27">
        <v>0.39513888888888887</v>
      </c>
      <c r="E38" s="27">
        <v>0.72430555555555554</v>
      </c>
      <c r="F38" s="27">
        <v>0.32916666666666666</v>
      </c>
      <c r="G38" s="28">
        <v>0</v>
      </c>
      <c r="H38" s="26">
        <v>248</v>
      </c>
      <c r="I38" s="26">
        <v>0</v>
      </c>
      <c r="J38" s="26">
        <v>3757</v>
      </c>
      <c r="K38" s="26">
        <v>0</v>
      </c>
      <c r="L38" s="29"/>
      <c r="M38" s="30">
        <v>3757</v>
      </c>
      <c r="N38" s="25">
        <v>36</v>
      </c>
      <c r="O38" s="25">
        <v>42</v>
      </c>
      <c r="P38" s="26">
        <v>12</v>
      </c>
      <c r="Q38" s="26">
        <v>0</v>
      </c>
      <c r="R38" s="26">
        <v>3</v>
      </c>
      <c r="S38" s="26">
        <v>4</v>
      </c>
      <c r="T38" s="26">
        <v>1</v>
      </c>
      <c r="U38" s="26">
        <v>0</v>
      </c>
      <c r="V38" s="26">
        <v>1</v>
      </c>
      <c r="W38" s="26">
        <v>0</v>
      </c>
      <c r="X38" s="26">
        <v>0</v>
      </c>
      <c r="Y38" s="26">
        <v>1</v>
      </c>
      <c r="Z38" s="32">
        <v>0</v>
      </c>
      <c r="AA38" s="26">
        <v>0</v>
      </c>
      <c r="AB38" s="26">
        <v>4</v>
      </c>
      <c r="AC38" s="26">
        <v>3</v>
      </c>
      <c r="AD38" s="26">
        <v>0</v>
      </c>
      <c r="AE38" s="26">
        <v>0</v>
      </c>
      <c r="AF38" s="26">
        <v>0</v>
      </c>
      <c r="AG38" s="26">
        <v>9</v>
      </c>
      <c r="AH38" s="26" t="e">
        <f ca="1">COUNTIF(INDIRECT(CONCATENATE("Sheet2!",ADDRESS(2, 3),":",ADDRESS(200,3)),TRUE),-99)</f>
        <v>#REF!</v>
      </c>
    </row>
    <row r="39" spans="1:34" s="33" customFormat="1" ht="21.75" customHeight="1">
      <c r="A39" s="25">
        <v>39</v>
      </c>
      <c r="B39" s="26" t="s">
        <v>56</v>
      </c>
      <c r="C39" s="26" t="s">
        <v>26</v>
      </c>
      <c r="D39" s="27">
        <v>0.41875000000000001</v>
      </c>
      <c r="E39" s="27">
        <v>0.74583333333333324</v>
      </c>
      <c r="F39" s="27">
        <v>0.32708333333333323</v>
      </c>
      <c r="G39" s="28">
        <v>0</v>
      </c>
      <c r="H39" s="26">
        <v>245</v>
      </c>
      <c r="I39" s="26">
        <v>0</v>
      </c>
      <c r="J39" s="26">
        <v>4105</v>
      </c>
      <c r="K39" s="26">
        <v>-400</v>
      </c>
      <c r="L39" s="29" t="s">
        <v>22</v>
      </c>
      <c r="M39" s="30">
        <v>3705</v>
      </c>
      <c r="N39" s="25">
        <v>37</v>
      </c>
      <c r="O39" s="25">
        <v>43</v>
      </c>
      <c r="P39" s="26">
        <v>12</v>
      </c>
      <c r="Q39" s="26">
        <v>0</v>
      </c>
      <c r="R39" s="26">
        <v>3</v>
      </c>
      <c r="S39" s="26">
        <v>5</v>
      </c>
      <c r="T39" s="26">
        <v>3</v>
      </c>
      <c r="U39" s="26">
        <v>0</v>
      </c>
      <c r="V39" s="26">
        <v>0</v>
      </c>
      <c r="W39" s="26">
        <v>0</v>
      </c>
      <c r="X39" s="26">
        <v>0</v>
      </c>
      <c r="Y39" s="26">
        <v>1</v>
      </c>
      <c r="Z39" s="32">
        <v>0</v>
      </c>
      <c r="AA39" s="26">
        <v>0</v>
      </c>
      <c r="AB39" s="26">
        <v>5</v>
      </c>
      <c r="AC39" s="26">
        <v>3</v>
      </c>
      <c r="AD39" s="26">
        <v>0</v>
      </c>
      <c r="AE39" s="26">
        <v>0</v>
      </c>
      <c r="AF39" s="26">
        <v>0</v>
      </c>
      <c r="AG39" s="26">
        <v>10</v>
      </c>
      <c r="AH39" s="26" t="e">
        <f ca="1">COUNTIF(INDIRECT(CONCATENATE("Sheet2!",ADDRESS(2, 148),":",ADDRESS(200,148)),TRUE),-99)</f>
        <v>#REF!</v>
      </c>
    </row>
    <row r="40" spans="1:34" s="33" customFormat="1" ht="21.75" customHeight="1">
      <c r="A40" s="25">
        <v>29</v>
      </c>
      <c r="B40" s="26" t="s">
        <v>45</v>
      </c>
      <c r="C40" s="26" t="s">
        <v>26</v>
      </c>
      <c r="D40" s="27">
        <v>0.37638888888888888</v>
      </c>
      <c r="E40" s="27">
        <v>0.70972222222222225</v>
      </c>
      <c r="F40" s="27">
        <v>0.33333333333333337</v>
      </c>
      <c r="G40" s="28">
        <v>0</v>
      </c>
      <c r="H40" s="26">
        <v>251</v>
      </c>
      <c r="I40" s="26">
        <v>0</v>
      </c>
      <c r="J40" s="26">
        <v>3647</v>
      </c>
      <c r="K40" s="26">
        <v>0</v>
      </c>
      <c r="L40" s="29"/>
      <c r="M40" s="30">
        <v>3647</v>
      </c>
      <c r="N40" s="25">
        <v>38</v>
      </c>
      <c r="O40" s="25">
        <v>44</v>
      </c>
      <c r="P40" s="26">
        <v>6</v>
      </c>
      <c r="Q40" s="26">
        <v>0</v>
      </c>
      <c r="R40" s="26">
        <v>3</v>
      </c>
      <c r="S40" s="26">
        <v>5</v>
      </c>
      <c r="T40" s="26">
        <v>2</v>
      </c>
      <c r="U40" s="26">
        <v>1</v>
      </c>
      <c r="V40" s="26">
        <v>2</v>
      </c>
      <c r="W40" s="26">
        <v>0</v>
      </c>
      <c r="X40" s="26">
        <v>0</v>
      </c>
      <c r="Y40" s="26">
        <v>1</v>
      </c>
      <c r="Z40" s="32">
        <v>0</v>
      </c>
      <c r="AA40" s="26">
        <v>0</v>
      </c>
      <c r="AB40" s="26">
        <v>4</v>
      </c>
      <c r="AC40" s="26">
        <v>3</v>
      </c>
      <c r="AD40" s="26">
        <v>0</v>
      </c>
      <c r="AE40" s="26">
        <v>0</v>
      </c>
      <c r="AF40" s="26">
        <v>0</v>
      </c>
      <c r="AG40" s="26">
        <v>9</v>
      </c>
      <c r="AH40" s="26" t="e">
        <f ca="1">COUNTIF(INDIRECT(CONCATENATE("Sheet2!",ADDRESS(2, 98),":",ADDRESS(200,98)),TRUE),-99)</f>
        <v>#REF!</v>
      </c>
    </row>
    <row r="41" spans="1:34" s="33" customFormat="1" ht="21.75" customHeight="1">
      <c r="A41" s="25">
        <v>42</v>
      </c>
      <c r="B41" s="26" t="s">
        <v>60</v>
      </c>
      <c r="C41" s="26" t="s">
        <v>26</v>
      </c>
      <c r="D41" s="27">
        <v>0.39930555555555558</v>
      </c>
      <c r="E41" s="27">
        <v>0.72777777777777775</v>
      </c>
      <c r="F41" s="27">
        <v>0.32847222222222217</v>
      </c>
      <c r="G41" s="28">
        <v>0</v>
      </c>
      <c r="H41" s="26">
        <v>215</v>
      </c>
      <c r="I41" s="26">
        <v>0</v>
      </c>
      <c r="J41" s="26">
        <v>3538</v>
      </c>
      <c r="K41" s="26">
        <v>0</v>
      </c>
      <c r="L41" s="29"/>
      <c r="M41" s="30">
        <v>3538</v>
      </c>
      <c r="N41" s="25">
        <v>39</v>
      </c>
      <c r="O41" s="25">
        <v>45</v>
      </c>
      <c r="P41" s="26">
        <v>11</v>
      </c>
      <c r="Q41" s="26">
        <v>0</v>
      </c>
      <c r="R41" s="26">
        <v>3</v>
      </c>
      <c r="S41" s="26">
        <v>8</v>
      </c>
      <c r="T41" s="26">
        <v>3</v>
      </c>
      <c r="U41" s="26">
        <v>0</v>
      </c>
      <c r="V41" s="26">
        <v>0</v>
      </c>
      <c r="W41" s="26">
        <v>0</v>
      </c>
      <c r="X41" s="26">
        <v>0</v>
      </c>
      <c r="Y41" s="26">
        <v>1</v>
      </c>
      <c r="Z41" s="32">
        <v>0</v>
      </c>
      <c r="AA41" s="26">
        <v>0</v>
      </c>
      <c r="AB41" s="26">
        <v>3</v>
      </c>
      <c r="AC41" s="26">
        <v>0</v>
      </c>
      <c r="AD41" s="26">
        <v>0</v>
      </c>
      <c r="AE41" s="26">
        <v>0</v>
      </c>
      <c r="AF41" s="26">
        <v>0</v>
      </c>
      <c r="AG41" s="26">
        <v>4</v>
      </c>
      <c r="AH41" s="26" t="e">
        <f ca="1">COUNTIF(INDIRECT(CONCATENATE("Sheet2!",ADDRESS(2, 168),":",ADDRESS(200,168)),TRUE),-99)</f>
        <v>#REF!</v>
      </c>
    </row>
    <row r="42" spans="1:34" s="33" customFormat="1" ht="21.75" customHeight="1">
      <c r="A42" s="25">
        <v>9</v>
      </c>
      <c r="B42" s="26" t="s">
        <v>78</v>
      </c>
      <c r="C42" s="26" t="s">
        <v>26</v>
      </c>
      <c r="D42" s="27">
        <v>0.40625</v>
      </c>
      <c r="E42" s="27">
        <v>0.73472222222222217</v>
      </c>
      <c r="F42" s="27">
        <v>0.32847222222222217</v>
      </c>
      <c r="G42" s="28">
        <v>0</v>
      </c>
      <c r="H42" s="26">
        <v>217</v>
      </c>
      <c r="I42" s="26">
        <v>0</v>
      </c>
      <c r="J42" s="26">
        <v>3436</v>
      </c>
      <c r="K42" s="26">
        <v>0</v>
      </c>
      <c r="L42" s="29"/>
      <c r="M42" s="30">
        <v>3436</v>
      </c>
      <c r="N42" s="25">
        <v>40</v>
      </c>
      <c r="O42" s="25">
        <v>46</v>
      </c>
      <c r="P42" s="26">
        <v>10</v>
      </c>
      <c r="Q42" s="26">
        <v>0</v>
      </c>
      <c r="R42" s="26">
        <v>3</v>
      </c>
      <c r="S42" s="26">
        <v>6</v>
      </c>
      <c r="T42" s="26">
        <v>1</v>
      </c>
      <c r="U42" s="26">
        <v>1</v>
      </c>
      <c r="V42" s="26">
        <v>0</v>
      </c>
      <c r="W42" s="26">
        <v>0</v>
      </c>
      <c r="X42" s="26">
        <v>0</v>
      </c>
      <c r="Y42" s="26">
        <v>1</v>
      </c>
      <c r="Z42" s="32">
        <v>0</v>
      </c>
      <c r="AA42" s="26">
        <v>0</v>
      </c>
      <c r="AB42" s="26">
        <v>5</v>
      </c>
      <c r="AC42" s="26">
        <v>0</v>
      </c>
      <c r="AD42" s="26">
        <v>0</v>
      </c>
      <c r="AE42" s="26">
        <v>0</v>
      </c>
      <c r="AF42" s="26">
        <v>0</v>
      </c>
      <c r="AG42" s="26">
        <v>5</v>
      </c>
      <c r="AH42" s="26" t="e">
        <f ca="1">COUNTIF(INDIRECT(CONCATENATE("Sheet2!",ADDRESS(2, 258),":",ADDRESS(200,258)),TRUE),-99)</f>
        <v>#REF!</v>
      </c>
    </row>
    <row r="43" spans="1:34" s="33" customFormat="1" ht="21.75" customHeight="1">
      <c r="A43" s="25">
        <v>50</v>
      </c>
      <c r="B43" s="26" t="s">
        <v>69</v>
      </c>
      <c r="C43" s="26" t="s">
        <v>26</v>
      </c>
      <c r="D43" s="27">
        <v>0.39027777777777778</v>
      </c>
      <c r="E43" s="27">
        <v>0.71666666666666667</v>
      </c>
      <c r="F43" s="27">
        <v>0.3263888888888889</v>
      </c>
      <c r="G43" s="28">
        <v>0</v>
      </c>
      <c r="H43" s="26">
        <v>224</v>
      </c>
      <c r="I43" s="26">
        <v>0</v>
      </c>
      <c r="J43" s="26">
        <v>3402</v>
      </c>
      <c r="K43" s="26">
        <v>0</v>
      </c>
      <c r="L43" s="43" t="s">
        <v>80</v>
      </c>
      <c r="M43" s="30">
        <v>3402</v>
      </c>
      <c r="N43" s="25">
        <v>41</v>
      </c>
      <c r="O43" s="25">
        <v>47</v>
      </c>
      <c r="P43" s="26">
        <v>13</v>
      </c>
      <c r="Q43" s="26">
        <v>0</v>
      </c>
      <c r="R43" s="26">
        <v>3</v>
      </c>
      <c r="S43" s="26">
        <v>2</v>
      </c>
      <c r="T43" s="26">
        <v>1</v>
      </c>
      <c r="U43" s="26">
        <v>1</v>
      </c>
      <c r="V43" s="26">
        <v>0</v>
      </c>
      <c r="W43" s="26">
        <v>0</v>
      </c>
      <c r="X43" s="26">
        <v>0</v>
      </c>
      <c r="Y43" s="26">
        <v>1</v>
      </c>
      <c r="Z43" s="32">
        <v>0</v>
      </c>
      <c r="AA43" s="26">
        <v>0</v>
      </c>
      <c r="AB43" s="26">
        <v>5</v>
      </c>
      <c r="AC43" s="26">
        <v>0</v>
      </c>
      <c r="AD43" s="26">
        <v>0</v>
      </c>
      <c r="AE43" s="26">
        <v>0</v>
      </c>
      <c r="AF43" s="26">
        <v>0</v>
      </c>
      <c r="AG43" s="26">
        <v>7</v>
      </c>
      <c r="AH43" s="26" t="e">
        <f ca="1">COUNTIF(INDIRECT(CONCATENATE("Sheet2!",ADDRESS(2, 213),":",ADDRESS(200,213)),TRUE),-99)</f>
        <v>#REF!</v>
      </c>
    </row>
    <row r="44" spans="1:34" s="33" customFormat="1" ht="21.75" customHeight="1">
      <c r="A44" s="25">
        <v>43</v>
      </c>
      <c r="B44" s="26" t="s">
        <v>61</v>
      </c>
      <c r="C44" s="26" t="s">
        <v>26</v>
      </c>
      <c r="D44" s="27">
        <v>0.42638888888888887</v>
      </c>
      <c r="E44" s="27">
        <v>0.75208333333333333</v>
      </c>
      <c r="F44" s="27">
        <v>0.32569444444444445</v>
      </c>
      <c r="G44" s="28">
        <v>0</v>
      </c>
      <c r="H44" s="26">
        <v>222</v>
      </c>
      <c r="I44" s="26">
        <v>0</v>
      </c>
      <c r="J44" s="26">
        <v>3140</v>
      </c>
      <c r="K44" s="26">
        <v>0</v>
      </c>
      <c r="L44" s="29"/>
      <c r="M44" s="30">
        <v>3140</v>
      </c>
      <c r="N44" s="25">
        <v>42</v>
      </c>
      <c r="O44" s="25">
        <v>48</v>
      </c>
      <c r="P44" s="26">
        <v>8</v>
      </c>
      <c r="Q44" s="26">
        <v>0</v>
      </c>
      <c r="R44" s="26">
        <v>3</v>
      </c>
      <c r="S44" s="26">
        <v>5</v>
      </c>
      <c r="T44" s="26">
        <v>3</v>
      </c>
      <c r="U44" s="26">
        <v>1</v>
      </c>
      <c r="V44" s="26">
        <v>0</v>
      </c>
      <c r="W44" s="26">
        <v>0</v>
      </c>
      <c r="X44" s="26">
        <v>0</v>
      </c>
      <c r="Y44" s="26">
        <v>1</v>
      </c>
      <c r="Z44" s="32">
        <v>0</v>
      </c>
      <c r="AA44" s="26">
        <v>0</v>
      </c>
      <c r="AB44" s="26">
        <v>3</v>
      </c>
      <c r="AC44" s="26">
        <v>3</v>
      </c>
      <c r="AD44" s="26">
        <v>0</v>
      </c>
      <c r="AE44" s="26">
        <v>0</v>
      </c>
      <c r="AF44" s="26">
        <v>0</v>
      </c>
      <c r="AG44" s="26">
        <v>0</v>
      </c>
      <c r="AH44" s="26" t="e">
        <f ca="1">COUNTIF(INDIRECT(CONCATENATE("Sheet2!",ADDRESS(2, 173),":",ADDRESS(200,173)),TRUE),-99)</f>
        <v>#REF!</v>
      </c>
    </row>
    <row r="45" spans="1:34" s="33" customFormat="1" ht="21.75" customHeight="1">
      <c r="A45" s="25">
        <v>14</v>
      </c>
      <c r="B45" s="26" t="s">
        <v>31</v>
      </c>
      <c r="C45" s="26" t="s">
        <v>26</v>
      </c>
      <c r="D45" s="27">
        <v>0.3840277777777778</v>
      </c>
      <c r="E45" s="27">
        <v>0.71319444444444446</v>
      </c>
      <c r="F45" s="27">
        <v>0.32916666666666666</v>
      </c>
      <c r="G45" s="28">
        <v>0</v>
      </c>
      <c r="H45" s="26">
        <v>241</v>
      </c>
      <c r="I45" s="26">
        <v>0</v>
      </c>
      <c r="J45" s="26">
        <v>3117</v>
      </c>
      <c r="K45" s="26">
        <v>0</v>
      </c>
      <c r="L45" s="29"/>
      <c r="M45" s="30">
        <v>3117</v>
      </c>
      <c r="N45" s="25">
        <v>43</v>
      </c>
      <c r="O45" s="25">
        <v>49</v>
      </c>
      <c r="P45" s="26">
        <v>12</v>
      </c>
      <c r="Q45" s="26">
        <v>0</v>
      </c>
      <c r="R45" s="26">
        <v>0</v>
      </c>
      <c r="S45" s="26">
        <v>7</v>
      </c>
      <c r="T45" s="26">
        <v>1</v>
      </c>
      <c r="U45" s="26">
        <v>2</v>
      </c>
      <c r="V45" s="26">
        <v>0</v>
      </c>
      <c r="W45" s="26">
        <v>0</v>
      </c>
      <c r="X45" s="26">
        <v>0</v>
      </c>
      <c r="Y45" s="26">
        <v>0</v>
      </c>
      <c r="Z45" s="32">
        <v>0</v>
      </c>
      <c r="AA45" s="26">
        <v>0</v>
      </c>
      <c r="AB45" s="26">
        <v>5</v>
      </c>
      <c r="AC45" s="26">
        <v>0</v>
      </c>
      <c r="AD45" s="26">
        <v>0</v>
      </c>
      <c r="AE45" s="26">
        <v>0</v>
      </c>
      <c r="AF45" s="26">
        <v>0</v>
      </c>
      <c r="AG45" s="26">
        <v>4</v>
      </c>
      <c r="AH45" s="26" t="e">
        <f ca="1">COUNTIF(INDIRECT(CONCATENATE("Sheet2!",ADDRESS(2, 28),":",ADDRESS(200,28)),TRUE),-99)</f>
        <v>#REF!</v>
      </c>
    </row>
    <row r="46" spans="1:34" s="33" customFormat="1" ht="21.75" customHeight="1">
      <c r="A46" s="25">
        <v>12</v>
      </c>
      <c r="B46" s="26" t="s">
        <v>29</v>
      </c>
      <c r="C46" s="26" t="s">
        <v>26</v>
      </c>
      <c r="D46" s="27">
        <v>0.40347222222222223</v>
      </c>
      <c r="E46" s="27">
        <v>0.73541666666666661</v>
      </c>
      <c r="F46" s="27">
        <v>0.33194444444444438</v>
      </c>
      <c r="G46" s="28">
        <v>0</v>
      </c>
      <c r="H46" s="26">
        <v>174</v>
      </c>
      <c r="I46" s="26">
        <v>0</v>
      </c>
      <c r="J46" s="26">
        <v>2694</v>
      </c>
      <c r="K46" s="26">
        <v>0</v>
      </c>
      <c r="L46" s="29"/>
      <c r="M46" s="30">
        <v>2694</v>
      </c>
      <c r="N46" s="25">
        <v>44</v>
      </c>
      <c r="O46" s="25">
        <v>50</v>
      </c>
      <c r="P46" s="26">
        <v>6</v>
      </c>
      <c r="Q46" s="26">
        <v>0</v>
      </c>
      <c r="R46" s="26">
        <v>3</v>
      </c>
      <c r="S46" s="26">
        <v>4</v>
      </c>
      <c r="T46" s="26">
        <v>0</v>
      </c>
      <c r="U46" s="26">
        <v>1</v>
      </c>
      <c r="V46" s="26">
        <v>1</v>
      </c>
      <c r="W46" s="26">
        <v>0</v>
      </c>
      <c r="X46" s="26">
        <v>0</v>
      </c>
      <c r="Y46" s="26">
        <v>1</v>
      </c>
      <c r="Z46" s="32">
        <v>0</v>
      </c>
      <c r="AA46" s="26">
        <v>0</v>
      </c>
      <c r="AB46" s="26">
        <v>5</v>
      </c>
      <c r="AC46" s="26">
        <v>0</v>
      </c>
      <c r="AD46" s="26">
        <v>0</v>
      </c>
      <c r="AE46" s="26">
        <v>0</v>
      </c>
      <c r="AF46" s="26">
        <v>0</v>
      </c>
      <c r="AG46" s="26">
        <v>1</v>
      </c>
      <c r="AH46" s="26" t="e">
        <f ca="1">COUNTIF(INDIRECT(CONCATENATE("Sheet2!",ADDRESS(2, 18),":",ADDRESS(200,18)),TRUE),-99)</f>
        <v>#REF!</v>
      </c>
    </row>
    <row r="47" spans="1:34" s="33" customFormat="1" ht="21.75" customHeight="1">
      <c r="A47" s="25">
        <v>21</v>
      </c>
      <c r="B47" s="26" t="s">
        <v>38</v>
      </c>
      <c r="C47" s="26" t="s">
        <v>26</v>
      </c>
      <c r="D47" s="27">
        <v>0.36458333333333331</v>
      </c>
      <c r="E47" s="27">
        <v>0.59722222222222221</v>
      </c>
      <c r="F47" s="27">
        <v>0.2326388888888889</v>
      </c>
      <c r="G47" s="28">
        <v>0</v>
      </c>
      <c r="H47" s="26">
        <v>173</v>
      </c>
      <c r="I47" s="26">
        <v>0</v>
      </c>
      <c r="J47" s="26">
        <v>3035</v>
      </c>
      <c r="K47" s="26">
        <v>-999999</v>
      </c>
      <c r="L47" s="44" t="s">
        <v>79</v>
      </c>
      <c r="M47" s="30">
        <v>-996964</v>
      </c>
      <c r="N47" s="25"/>
      <c r="O47" s="25"/>
      <c r="P47" s="26">
        <v>9</v>
      </c>
      <c r="Q47" s="26">
        <v>0</v>
      </c>
      <c r="R47" s="26">
        <v>2</v>
      </c>
      <c r="S47" s="26">
        <v>3</v>
      </c>
      <c r="T47" s="26">
        <v>3</v>
      </c>
      <c r="U47" s="26">
        <v>0</v>
      </c>
      <c r="V47" s="26">
        <v>1</v>
      </c>
      <c r="W47" s="26">
        <v>0</v>
      </c>
      <c r="X47" s="26">
        <v>0</v>
      </c>
      <c r="Y47" s="26">
        <v>1</v>
      </c>
      <c r="Z47" s="32">
        <v>0</v>
      </c>
      <c r="AA47" s="26">
        <v>0</v>
      </c>
      <c r="AB47" s="26">
        <v>5</v>
      </c>
      <c r="AC47" s="26">
        <v>0</v>
      </c>
      <c r="AD47" s="26">
        <v>0</v>
      </c>
      <c r="AE47" s="26">
        <v>0</v>
      </c>
      <c r="AF47" s="26">
        <v>0</v>
      </c>
      <c r="AG47" s="26">
        <v>2</v>
      </c>
      <c r="AH47" s="26" t="e">
        <f ca="1">COUNTIF(INDIRECT(CONCATENATE("Sheet2!",ADDRESS(2, 63),":",ADDRESS(200,63)),TRUE),-99)</f>
        <v>#REF!</v>
      </c>
    </row>
    <row r="48" spans="1:34" s="33" customFormat="1" ht="21.75" customHeight="1">
      <c r="A48" s="25">
        <v>30</v>
      </c>
      <c r="B48" s="26" t="s">
        <v>47</v>
      </c>
      <c r="C48" s="26" t="s">
        <v>26</v>
      </c>
      <c r="D48" s="27">
        <v>0.3923611111111111</v>
      </c>
      <c r="E48" s="27">
        <v>0.69097222222222221</v>
      </c>
      <c r="F48" s="27">
        <v>0.2986111111111111</v>
      </c>
      <c r="G48" s="28">
        <v>0</v>
      </c>
      <c r="H48" s="26">
        <v>224</v>
      </c>
      <c r="I48" s="26">
        <v>0</v>
      </c>
      <c r="J48" s="26">
        <v>2013</v>
      </c>
      <c r="K48" s="26">
        <v>-999999</v>
      </c>
      <c r="L48" s="44" t="s">
        <v>79</v>
      </c>
      <c r="M48" s="30">
        <v>-997986</v>
      </c>
      <c r="N48" s="25"/>
      <c r="O48" s="25"/>
      <c r="P48" s="26">
        <v>7</v>
      </c>
      <c r="Q48" s="26">
        <v>0</v>
      </c>
      <c r="R48" s="26">
        <v>2</v>
      </c>
      <c r="S48" s="26">
        <v>2</v>
      </c>
      <c r="T48" s="26">
        <v>1</v>
      </c>
      <c r="U48" s="26">
        <v>0</v>
      </c>
      <c r="V48" s="26">
        <v>0</v>
      </c>
      <c r="W48" s="26">
        <v>0</v>
      </c>
      <c r="X48" s="26">
        <v>0</v>
      </c>
      <c r="Y48" s="26">
        <v>1</v>
      </c>
      <c r="Z48" s="32">
        <v>0</v>
      </c>
      <c r="AA48" s="26">
        <v>0</v>
      </c>
      <c r="AB48" s="26">
        <v>2</v>
      </c>
      <c r="AC48" s="26">
        <v>0</v>
      </c>
      <c r="AD48" s="26">
        <v>0</v>
      </c>
      <c r="AE48" s="26">
        <v>0</v>
      </c>
      <c r="AF48" s="26">
        <v>0</v>
      </c>
      <c r="AG48" s="26">
        <v>3</v>
      </c>
      <c r="AH48" s="26" t="e">
        <f ca="1">COUNTIF(INDIRECT(CONCATENATE("Sheet2!",ADDRESS(2, 108),":",ADDRESS(200,108)),TRUE),-99)</f>
        <v>#REF!</v>
      </c>
    </row>
    <row r="49" spans="1:34" s="33" customFormat="1" ht="21.75" customHeight="1">
      <c r="A49" s="25">
        <v>6</v>
      </c>
      <c r="B49" s="26" t="s">
        <v>74</v>
      </c>
      <c r="C49" s="26" t="s">
        <v>53</v>
      </c>
      <c r="D49" s="27">
        <v>0.35694444444444445</v>
      </c>
      <c r="E49" s="27">
        <v>0.68680555555555556</v>
      </c>
      <c r="F49" s="27">
        <v>0.3298611111111111</v>
      </c>
      <c r="G49" s="28">
        <v>0</v>
      </c>
      <c r="H49" s="26">
        <v>419</v>
      </c>
      <c r="I49" s="26">
        <v>0</v>
      </c>
      <c r="J49" s="26">
        <v>6730</v>
      </c>
      <c r="K49" s="26">
        <v>0</v>
      </c>
      <c r="L49" s="29"/>
      <c r="M49" s="30">
        <v>6730</v>
      </c>
      <c r="N49" s="25">
        <v>1</v>
      </c>
      <c r="O49" s="25">
        <v>1</v>
      </c>
      <c r="P49" s="26">
        <v>18</v>
      </c>
      <c r="Q49" s="26">
        <v>0</v>
      </c>
      <c r="R49" s="26">
        <v>3</v>
      </c>
      <c r="S49" s="26">
        <v>10</v>
      </c>
      <c r="T49" s="26">
        <v>3</v>
      </c>
      <c r="U49" s="26">
        <v>2</v>
      </c>
      <c r="V49" s="26">
        <v>2</v>
      </c>
      <c r="W49" s="26">
        <v>0</v>
      </c>
      <c r="X49" s="26">
        <v>1</v>
      </c>
      <c r="Y49" s="26">
        <v>1</v>
      </c>
      <c r="Z49" s="32">
        <v>0</v>
      </c>
      <c r="AA49" s="26">
        <v>0</v>
      </c>
      <c r="AB49" s="26">
        <v>5</v>
      </c>
      <c r="AC49" s="26">
        <v>3</v>
      </c>
      <c r="AD49" s="26">
        <v>0</v>
      </c>
      <c r="AE49" s="26">
        <v>0</v>
      </c>
      <c r="AF49" s="26">
        <v>0</v>
      </c>
      <c r="AG49" s="26">
        <v>25</v>
      </c>
      <c r="AH49" s="26" t="e">
        <f ca="1">COUNTIF(INDIRECT(CONCATENATE("Sheet2!",ADDRESS(2, 238),":",ADDRESS(200,238)),TRUE),-99)</f>
        <v>#REF!</v>
      </c>
    </row>
    <row r="50" spans="1:34" s="33" customFormat="1" ht="24" customHeight="1">
      <c r="A50" s="25">
        <v>8</v>
      </c>
      <c r="B50" s="26" t="s">
        <v>77</v>
      </c>
      <c r="C50" s="26" t="s">
        <v>53</v>
      </c>
      <c r="D50" s="27">
        <v>0.43124999999999997</v>
      </c>
      <c r="E50" s="27">
        <v>0.76180555555555562</v>
      </c>
      <c r="F50" s="27">
        <v>0.33055555555555566</v>
      </c>
      <c r="G50" s="28">
        <v>0</v>
      </c>
      <c r="H50" s="26">
        <v>418</v>
      </c>
      <c r="I50" s="26">
        <v>0</v>
      </c>
      <c r="J50" s="26">
        <v>6367</v>
      </c>
      <c r="K50" s="26">
        <v>0</v>
      </c>
      <c r="L50" s="29"/>
      <c r="M50" s="30">
        <v>6367</v>
      </c>
      <c r="N50" s="25">
        <v>2</v>
      </c>
      <c r="O50" s="25">
        <v>2</v>
      </c>
      <c r="P50" s="26">
        <v>18</v>
      </c>
      <c r="Q50" s="26">
        <v>0</v>
      </c>
      <c r="R50" s="26">
        <v>3</v>
      </c>
      <c r="S50" s="26">
        <v>9</v>
      </c>
      <c r="T50" s="26">
        <v>3</v>
      </c>
      <c r="U50" s="26">
        <v>2</v>
      </c>
      <c r="V50" s="26">
        <v>2</v>
      </c>
      <c r="W50" s="26">
        <v>0</v>
      </c>
      <c r="X50" s="26">
        <v>1</v>
      </c>
      <c r="Y50" s="26">
        <v>1</v>
      </c>
      <c r="Z50" s="32">
        <v>0</v>
      </c>
      <c r="AA50" s="26">
        <v>0</v>
      </c>
      <c r="AB50" s="26">
        <v>5</v>
      </c>
      <c r="AC50" s="26">
        <v>3</v>
      </c>
      <c r="AD50" s="26">
        <v>0</v>
      </c>
      <c r="AE50" s="26">
        <v>0</v>
      </c>
      <c r="AF50" s="26">
        <v>0</v>
      </c>
      <c r="AG50" s="26">
        <v>19</v>
      </c>
      <c r="AH50" s="26" t="e">
        <f ca="1">COUNTIF(INDIRECT(CONCATENATE("Sheet2!",ADDRESS(2, 253),":",ADDRESS(200,253)),TRUE),-99)</f>
        <v>#REF!</v>
      </c>
    </row>
    <row r="51" spans="1:34" s="33" customFormat="1" ht="21.75" customHeight="1">
      <c r="A51" s="25">
        <v>7</v>
      </c>
      <c r="B51" s="26" t="s">
        <v>75</v>
      </c>
      <c r="C51" s="26" t="s">
        <v>53</v>
      </c>
      <c r="D51" s="27">
        <v>0.42499999999999999</v>
      </c>
      <c r="E51" s="27">
        <v>0.75416666666666676</v>
      </c>
      <c r="F51" s="27">
        <v>0.32916666666666677</v>
      </c>
      <c r="G51" s="28">
        <v>0</v>
      </c>
      <c r="H51" s="26">
        <v>388</v>
      </c>
      <c r="I51" s="26">
        <v>0</v>
      </c>
      <c r="J51" s="26">
        <v>6343</v>
      </c>
      <c r="K51" s="26">
        <v>0</v>
      </c>
      <c r="L51" s="29"/>
      <c r="M51" s="30">
        <v>6343</v>
      </c>
      <c r="N51" s="25">
        <v>3</v>
      </c>
      <c r="O51" s="25">
        <v>3</v>
      </c>
      <c r="P51" s="26">
        <v>18</v>
      </c>
      <c r="Q51" s="26">
        <v>0</v>
      </c>
      <c r="R51" s="26">
        <v>3</v>
      </c>
      <c r="S51" s="26">
        <v>10</v>
      </c>
      <c r="T51" s="26">
        <v>3</v>
      </c>
      <c r="U51" s="26">
        <v>2</v>
      </c>
      <c r="V51" s="26">
        <v>2</v>
      </c>
      <c r="W51" s="26">
        <v>0</v>
      </c>
      <c r="X51" s="26">
        <v>1</v>
      </c>
      <c r="Y51" s="26">
        <v>1</v>
      </c>
      <c r="Z51" s="32">
        <v>0</v>
      </c>
      <c r="AA51" s="26">
        <v>0</v>
      </c>
      <c r="AB51" s="26">
        <v>5</v>
      </c>
      <c r="AC51" s="26">
        <v>3</v>
      </c>
      <c r="AD51" s="26">
        <v>0</v>
      </c>
      <c r="AE51" s="26">
        <v>0</v>
      </c>
      <c r="AF51" s="26">
        <v>0</v>
      </c>
      <c r="AG51" s="26">
        <v>16</v>
      </c>
      <c r="AH51" s="26" t="e">
        <f ca="1">COUNTIF(INDIRECT(CONCATENATE("Sheet2!",ADDRESS(2, 243),":",ADDRESS(200,243)),TRUE),-99)</f>
        <v>#REF!</v>
      </c>
    </row>
    <row r="52" spans="1:34" s="33" customFormat="1" ht="21.75" customHeight="1">
      <c r="A52" s="25">
        <v>46</v>
      </c>
      <c r="B52" s="26" t="s">
        <v>64</v>
      </c>
      <c r="C52" s="26" t="s">
        <v>53</v>
      </c>
      <c r="D52" s="27">
        <v>0.40208333333333335</v>
      </c>
      <c r="E52" s="27">
        <v>0.73402777777777783</v>
      </c>
      <c r="F52" s="27">
        <v>0.33194444444444449</v>
      </c>
      <c r="G52" s="28">
        <v>0</v>
      </c>
      <c r="H52" s="26">
        <v>386</v>
      </c>
      <c r="I52" s="26">
        <v>0</v>
      </c>
      <c r="J52" s="26">
        <v>6214</v>
      </c>
      <c r="K52" s="26">
        <v>0</v>
      </c>
      <c r="L52" s="29"/>
      <c r="M52" s="30">
        <v>6214</v>
      </c>
      <c r="N52" s="25">
        <v>4</v>
      </c>
      <c r="O52" s="25">
        <v>5</v>
      </c>
      <c r="P52" s="26">
        <v>18</v>
      </c>
      <c r="Q52" s="26">
        <v>0</v>
      </c>
      <c r="R52" s="26">
        <v>3</v>
      </c>
      <c r="S52" s="26">
        <v>10</v>
      </c>
      <c r="T52" s="26">
        <v>3</v>
      </c>
      <c r="U52" s="26">
        <v>2</v>
      </c>
      <c r="V52" s="26">
        <v>2</v>
      </c>
      <c r="W52" s="26">
        <v>0</v>
      </c>
      <c r="X52" s="26">
        <v>1</v>
      </c>
      <c r="Y52" s="26">
        <v>1</v>
      </c>
      <c r="Z52" s="32">
        <v>0</v>
      </c>
      <c r="AA52" s="26">
        <v>0</v>
      </c>
      <c r="AB52" s="26">
        <v>5</v>
      </c>
      <c r="AC52" s="26">
        <v>3</v>
      </c>
      <c r="AD52" s="26">
        <v>0</v>
      </c>
      <c r="AE52" s="26">
        <v>0</v>
      </c>
      <c r="AF52" s="26">
        <v>0</v>
      </c>
      <c r="AG52" s="26">
        <v>13</v>
      </c>
      <c r="AH52" s="26" t="e">
        <f ca="1">COUNTIF(INDIRECT(CONCATENATE("Sheet2!",ADDRESS(2, 188),":",ADDRESS(200,188)),TRUE),-99)</f>
        <v>#REF!</v>
      </c>
    </row>
    <row r="53" spans="1:34" s="33" customFormat="1" ht="21.75" customHeight="1">
      <c r="A53" s="25">
        <v>54</v>
      </c>
      <c r="B53" s="26" t="s">
        <v>72</v>
      </c>
      <c r="C53" s="26" t="s">
        <v>53</v>
      </c>
      <c r="D53" s="27">
        <v>0.37916666666666665</v>
      </c>
      <c r="E53" s="27">
        <v>0.69861111111111107</v>
      </c>
      <c r="F53" s="27">
        <v>0.31944444444444442</v>
      </c>
      <c r="G53" s="28">
        <v>0</v>
      </c>
      <c r="H53" s="26">
        <v>424</v>
      </c>
      <c r="I53" s="26">
        <v>0</v>
      </c>
      <c r="J53" s="34">
        <v>6195</v>
      </c>
      <c r="K53" s="26">
        <v>0</v>
      </c>
      <c r="L53" s="29"/>
      <c r="M53" s="30">
        <v>6195</v>
      </c>
      <c r="N53" s="25">
        <v>5</v>
      </c>
      <c r="O53" s="25">
        <v>7</v>
      </c>
      <c r="P53" s="26">
        <v>18</v>
      </c>
      <c r="Q53" s="26">
        <v>0</v>
      </c>
      <c r="R53" s="26">
        <v>3</v>
      </c>
      <c r="S53" s="26">
        <v>9</v>
      </c>
      <c r="T53" s="26">
        <v>3</v>
      </c>
      <c r="U53" s="26">
        <v>2</v>
      </c>
      <c r="V53" s="26">
        <v>2</v>
      </c>
      <c r="W53" s="26">
        <v>0</v>
      </c>
      <c r="X53" s="26">
        <v>1</v>
      </c>
      <c r="Y53" s="26">
        <v>1</v>
      </c>
      <c r="Z53" s="32">
        <v>0</v>
      </c>
      <c r="AA53" s="26">
        <v>0</v>
      </c>
      <c r="AB53" s="26">
        <v>5</v>
      </c>
      <c r="AC53" s="26">
        <v>3</v>
      </c>
      <c r="AD53" s="26">
        <v>0</v>
      </c>
      <c r="AE53" s="26">
        <v>0</v>
      </c>
      <c r="AF53" s="26">
        <v>0</v>
      </c>
      <c r="AG53" s="26">
        <v>15</v>
      </c>
      <c r="AH53" s="26" t="e">
        <f ca="1">COUNTIF(INDIRECT(CONCATENATE("Sheet2!",ADDRESS(2, 228),":",ADDRESS(200,228)),TRUE),-99)</f>
        <v>#REF!</v>
      </c>
    </row>
    <row r="54" spans="1:34" s="33" customFormat="1" ht="21.75" customHeight="1">
      <c r="A54" s="25">
        <v>36</v>
      </c>
      <c r="B54" s="26" t="s">
        <v>52</v>
      </c>
      <c r="C54" s="26" t="s">
        <v>53</v>
      </c>
      <c r="D54" s="27">
        <v>0.38263888888888892</v>
      </c>
      <c r="E54" s="27">
        <v>0.71388888888888891</v>
      </c>
      <c r="F54" s="27">
        <v>0.33124999999999999</v>
      </c>
      <c r="G54" s="28">
        <v>0</v>
      </c>
      <c r="H54" s="26">
        <v>393</v>
      </c>
      <c r="I54" s="26">
        <v>0</v>
      </c>
      <c r="J54" s="26">
        <v>5652</v>
      </c>
      <c r="K54" s="26">
        <v>0</v>
      </c>
      <c r="L54" s="29"/>
      <c r="M54" s="30">
        <v>5652</v>
      </c>
      <c r="N54" s="25">
        <v>6</v>
      </c>
      <c r="O54" s="25">
        <v>14</v>
      </c>
      <c r="P54" s="26">
        <v>18</v>
      </c>
      <c r="Q54" s="26">
        <v>0</v>
      </c>
      <c r="R54" s="26">
        <v>3</v>
      </c>
      <c r="S54" s="26">
        <v>9</v>
      </c>
      <c r="T54" s="26">
        <v>3</v>
      </c>
      <c r="U54" s="26">
        <v>2</v>
      </c>
      <c r="V54" s="26">
        <v>2</v>
      </c>
      <c r="W54" s="26">
        <v>0</v>
      </c>
      <c r="X54" s="26">
        <v>1</v>
      </c>
      <c r="Y54" s="26">
        <v>1</v>
      </c>
      <c r="Z54" s="32">
        <v>1</v>
      </c>
      <c r="AA54" s="26">
        <v>0</v>
      </c>
      <c r="AB54" s="26">
        <v>5</v>
      </c>
      <c r="AC54" s="26">
        <v>3</v>
      </c>
      <c r="AD54" s="26">
        <v>0</v>
      </c>
      <c r="AE54" s="26">
        <v>0</v>
      </c>
      <c r="AF54" s="26">
        <v>0</v>
      </c>
      <c r="AG54" s="26">
        <v>14</v>
      </c>
      <c r="AH54" s="26" t="e">
        <f ca="1">COUNTIF(INDIRECT(CONCATENATE("Sheet2!",ADDRESS(2, 133),":",ADDRESS(200,133)),TRUE),-99)</f>
        <v>#REF!</v>
      </c>
    </row>
    <row r="55" spans="1:34" s="33" customFormat="1" ht="21.75" customHeight="1">
      <c r="A55" s="25"/>
      <c r="B55" s="26"/>
      <c r="C55" s="26"/>
      <c r="D55" s="27"/>
      <c r="E55" s="27"/>
      <c r="F55" s="27"/>
      <c r="G55" s="28"/>
      <c r="H55" s="26"/>
      <c r="I55" s="26"/>
      <c r="J55" s="26"/>
      <c r="K55" s="26"/>
      <c r="L55" s="29"/>
      <c r="M55" s="30"/>
      <c r="N55" s="25"/>
      <c r="O55" s="25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32"/>
      <c r="AA55" s="26"/>
      <c r="AB55" s="26"/>
      <c r="AC55" s="26"/>
      <c r="AD55" s="26"/>
      <c r="AE55" s="26"/>
      <c r="AF55" s="26"/>
      <c r="AG55" s="26"/>
      <c r="AH55" s="26"/>
    </row>
    <row r="56" spans="1:34" s="33" customFormat="1" ht="21.75" customHeight="1">
      <c r="A56" s="25"/>
      <c r="B56" s="26"/>
      <c r="C56" s="26"/>
      <c r="D56" s="27"/>
      <c r="E56" s="27"/>
      <c r="F56" s="27"/>
      <c r="G56" s="28"/>
      <c r="H56" s="26"/>
      <c r="I56" s="26"/>
      <c r="J56" s="26"/>
      <c r="K56" s="26"/>
      <c r="L56" s="29"/>
      <c r="M56" s="30"/>
      <c r="N56" s="25"/>
      <c r="O56" s="25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32"/>
      <c r="AA56" s="26"/>
      <c r="AB56" s="26"/>
      <c r="AC56" s="26"/>
      <c r="AD56" s="26"/>
      <c r="AE56" s="26"/>
      <c r="AF56" s="26"/>
      <c r="AG56" s="26"/>
      <c r="AH56" s="26"/>
    </row>
    <row r="57" spans="1:34" s="33" customFormat="1" ht="21.75" customHeight="1">
      <c r="A57" s="25"/>
      <c r="B57" s="26"/>
      <c r="C57" s="26"/>
      <c r="D57" s="27"/>
      <c r="E57" s="27"/>
      <c r="F57" s="27"/>
      <c r="G57" s="28"/>
      <c r="H57" s="26"/>
      <c r="I57" s="26"/>
      <c r="J57" s="26"/>
      <c r="K57" s="26"/>
      <c r="L57" s="29"/>
      <c r="M57" s="30"/>
      <c r="N57" s="25"/>
      <c r="O57" s="25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32"/>
      <c r="AA57" s="26"/>
      <c r="AB57" s="26"/>
      <c r="AC57" s="26"/>
      <c r="AD57" s="26"/>
      <c r="AE57" s="26"/>
      <c r="AF57" s="26"/>
      <c r="AG57" s="26"/>
      <c r="AH57" s="26"/>
    </row>
    <row r="58" spans="1:34" s="33" customFormat="1" ht="21.75" customHeight="1">
      <c r="A58" s="25"/>
      <c r="B58" s="26"/>
      <c r="C58" s="26"/>
      <c r="D58" s="27"/>
      <c r="E58" s="27"/>
      <c r="F58" s="27"/>
      <c r="G58" s="28"/>
      <c r="H58" s="26"/>
      <c r="I58" s="26"/>
      <c r="J58" s="26"/>
      <c r="K58" s="26"/>
      <c r="L58" s="29"/>
      <c r="M58" s="30"/>
      <c r="N58" s="25"/>
      <c r="O58" s="25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32"/>
      <c r="AA58" s="26"/>
      <c r="AB58" s="26"/>
      <c r="AC58" s="26"/>
      <c r="AD58" s="26"/>
      <c r="AE58" s="26"/>
      <c r="AF58" s="26"/>
      <c r="AG58" s="26"/>
      <c r="AH58" s="26"/>
    </row>
    <row r="59" spans="1:34" s="33" customFormat="1" ht="21.75" customHeight="1">
      <c r="A59" s="25"/>
      <c r="B59" s="26"/>
      <c r="C59" s="26"/>
      <c r="D59" s="27"/>
      <c r="E59" s="27"/>
      <c r="F59" s="27"/>
      <c r="G59" s="28"/>
      <c r="H59" s="26"/>
      <c r="I59" s="26"/>
      <c r="J59" s="26"/>
      <c r="K59" s="26"/>
      <c r="L59" s="29"/>
      <c r="M59" s="30"/>
      <c r="N59" s="25"/>
      <c r="O59" s="25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32"/>
      <c r="AA59" s="26"/>
      <c r="AB59" s="26"/>
      <c r="AC59" s="26"/>
      <c r="AD59" s="26"/>
      <c r="AE59" s="26"/>
      <c r="AF59" s="26"/>
      <c r="AG59" s="26"/>
      <c r="AH59" s="26"/>
    </row>
    <row r="60" spans="1:34" s="33" customFormat="1" ht="21.75" customHeight="1">
      <c r="A60" s="25"/>
      <c r="B60" s="26"/>
      <c r="C60" s="26"/>
      <c r="D60" s="27"/>
      <c r="E60" s="27"/>
      <c r="F60" s="27"/>
      <c r="G60" s="28"/>
      <c r="H60" s="26"/>
      <c r="I60" s="26"/>
      <c r="J60" s="26"/>
      <c r="K60" s="26"/>
      <c r="L60" s="29"/>
      <c r="M60" s="30"/>
      <c r="N60" s="25"/>
      <c r="O60" s="25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32"/>
      <c r="AA60" s="26"/>
      <c r="AB60" s="26"/>
      <c r="AC60" s="26"/>
      <c r="AD60" s="26"/>
      <c r="AE60" s="26"/>
      <c r="AF60" s="26"/>
      <c r="AG60" s="26"/>
      <c r="AH60" s="26"/>
    </row>
    <row r="61" spans="1:34" s="33" customFormat="1" ht="21.75" customHeight="1">
      <c r="A61" s="25"/>
      <c r="B61" s="26"/>
      <c r="C61" s="26"/>
      <c r="D61" s="27"/>
      <c r="E61" s="27"/>
      <c r="F61" s="27"/>
      <c r="G61" s="28"/>
      <c r="H61" s="26"/>
      <c r="I61" s="26"/>
      <c r="J61" s="26"/>
      <c r="K61" s="26"/>
      <c r="L61" s="29"/>
      <c r="M61" s="30"/>
      <c r="N61" s="25"/>
      <c r="O61" s="25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32"/>
      <c r="AA61" s="26"/>
      <c r="AB61" s="26"/>
      <c r="AC61" s="26"/>
      <c r="AD61" s="26"/>
      <c r="AE61" s="26"/>
      <c r="AF61" s="26"/>
      <c r="AG61" s="26"/>
      <c r="AH61" s="26"/>
    </row>
    <row r="62" spans="1:34" s="33" customFormat="1" ht="21.75" customHeight="1">
      <c r="A62" s="25"/>
      <c r="B62" s="26"/>
      <c r="C62" s="26"/>
      <c r="D62" s="27"/>
      <c r="E62" s="27"/>
      <c r="F62" s="27"/>
      <c r="G62" s="28"/>
      <c r="H62" s="26"/>
      <c r="I62" s="26"/>
      <c r="J62" s="26"/>
      <c r="K62" s="26"/>
      <c r="L62" s="29"/>
      <c r="M62" s="30"/>
      <c r="N62" s="25"/>
      <c r="O62" s="25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32"/>
      <c r="AA62" s="26"/>
      <c r="AB62" s="26"/>
      <c r="AC62" s="26"/>
      <c r="AD62" s="26"/>
      <c r="AE62" s="26"/>
      <c r="AF62" s="26"/>
      <c r="AG62" s="26"/>
      <c r="AH62" s="26"/>
    </row>
    <row r="63" spans="1:34" s="33" customFormat="1" ht="21.75" customHeight="1">
      <c r="A63" s="25"/>
      <c r="B63" s="26"/>
      <c r="C63" s="26"/>
      <c r="D63" s="27"/>
      <c r="E63" s="27"/>
      <c r="F63" s="27"/>
      <c r="G63" s="28"/>
      <c r="H63" s="26"/>
      <c r="I63" s="26"/>
      <c r="J63" s="26"/>
      <c r="K63" s="26"/>
      <c r="L63" s="29"/>
      <c r="M63" s="30"/>
      <c r="N63" s="25"/>
      <c r="O63" s="25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32"/>
      <c r="AA63" s="26"/>
      <c r="AB63" s="26"/>
      <c r="AC63" s="26"/>
      <c r="AD63" s="26"/>
      <c r="AE63" s="26"/>
      <c r="AF63" s="26"/>
      <c r="AG63" s="26"/>
      <c r="AH63" s="26"/>
    </row>
    <row r="64" spans="1:34" s="33" customFormat="1" ht="21.75" customHeight="1">
      <c r="A64" s="25"/>
      <c r="B64" s="26"/>
      <c r="C64" s="26"/>
      <c r="D64" s="27"/>
      <c r="E64" s="27"/>
      <c r="F64" s="27"/>
      <c r="G64" s="28"/>
      <c r="H64" s="26"/>
      <c r="I64" s="26"/>
      <c r="J64" s="26"/>
      <c r="K64" s="26"/>
      <c r="L64" s="29"/>
      <c r="M64" s="30"/>
      <c r="N64" s="25"/>
      <c r="O64" s="25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32"/>
      <c r="AA64" s="26"/>
      <c r="AB64" s="26"/>
      <c r="AC64" s="26"/>
      <c r="AD64" s="26"/>
      <c r="AE64" s="26"/>
      <c r="AF64" s="26"/>
      <c r="AG64" s="26"/>
      <c r="AH64" s="26"/>
    </row>
    <row r="65" spans="1:34" s="33" customFormat="1" ht="21.75" customHeight="1">
      <c r="A65" s="25"/>
      <c r="B65" s="26"/>
      <c r="C65" s="26"/>
      <c r="D65" s="27"/>
      <c r="E65" s="27"/>
      <c r="F65" s="27"/>
      <c r="G65" s="28"/>
      <c r="H65" s="26"/>
      <c r="I65" s="26"/>
      <c r="J65" s="26"/>
      <c r="K65" s="26"/>
      <c r="L65" s="29"/>
      <c r="M65" s="30"/>
      <c r="N65" s="25"/>
      <c r="O65" s="25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32"/>
      <c r="AA65" s="26"/>
      <c r="AB65" s="26"/>
      <c r="AC65" s="26"/>
      <c r="AD65" s="26"/>
      <c r="AE65" s="26"/>
      <c r="AF65" s="26"/>
      <c r="AG65" s="26"/>
      <c r="AH65" s="26"/>
    </row>
    <row r="66" spans="1:34" s="33" customFormat="1" ht="21.75" customHeight="1">
      <c r="A66" s="25"/>
      <c r="B66" s="26"/>
      <c r="C66" s="26"/>
      <c r="D66" s="27"/>
      <c r="E66" s="27"/>
      <c r="F66" s="27"/>
      <c r="G66" s="28"/>
      <c r="H66" s="26"/>
      <c r="I66" s="26"/>
      <c r="J66" s="26"/>
      <c r="K66" s="26"/>
      <c r="L66" s="29"/>
      <c r="M66" s="30"/>
      <c r="N66" s="25"/>
      <c r="O66" s="25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32"/>
      <c r="AA66" s="26"/>
      <c r="AB66" s="26"/>
      <c r="AC66" s="26"/>
      <c r="AD66" s="26"/>
      <c r="AE66" s="26"/>
      <c r="AF66" s="26"/>
      <c r="AG66" s="26"/>
      <c r="AH66" s="26"/>
    </row>
    <row r="67" spans="1:34" s="33" customFormat="1" ht="21.75" customHeight="1">
      <c r="A67" s="25"/>
      <c r="B67" s="26"/>
      <c r="C67" s="26"/>
      <c r="D67" s="27"/>
      <c r="E67" s="27"/>
      <c r="F67" s="27"/>
      <c r="G67" s="28"/>
      <c r="H67" s="26"/>
      <c r="I67" s="26"/>
      <c r="J67" s="26"/>
      <c r="K67" s="26"/>
      <c r="L67" s="29"/>
      <c r="M67" s="30"/>
      <c r="N67" s="25"/>
      <c r="O67" s="25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32"/>
      <c r="AA67" s="26"/>
      <c r="AB67" s="26"/>
      <c r="AC67" s="26"/>
      <c r="AD67" s="26"/>
      <c r="AE67" s="26"/>
      <c r="AF67" s="26"/>
      <c r="AG67" s="26"/>
      <c r="AH67" s="26"/>
    </row>
    <row r="68" spans="1:34" s="33" customFormat="1" ht="21.75" customHeight="1">
      <c r="A68" s="25"/>
      <c r="B68" s="26"/>
      <c r="C68" s="26"/>
      <c r="D68" s="27"/>
      <c r="E68" s="27"/>
      <c r="F68" s="27"/>
      <c r="G68" s="28"/>
      <c r="H68" s="26"/>
      <c r="I68" s="26"/>
      <c r="J68" s="26"/>
      <c r="K68" s="26"/>
      <c r="L68" s="29"/>
      <c r="M68" s="30"/>
      <c r="N68" s="31"/>
      <c r="O68" s="25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32"/>
      <c r="AA68" s="26"/>
      <c r="AB68" s="26"/>
      <c r="AC68" s="26"/>
      <c r="AD68" s="26"/>
      <c r="AE68" s="26"/>
      <c r="AF68" s="26"/>
      <c r="AG68" s="26"/>
      <c r="AH68" s="26"/>
    </row>
    <row r="69" spans="1:34" s="33" customFormat="1" ht="21.75" customHeight="1">
      <c r="A69" s="25"/>
      <c r="B69" s="26"/>
      <c r="C69" s="26"/>
      <c r="D69" s="27"/>
      <c r="E69" s="27"/>
      <c r="F69" s="27"/>
      <c r="G69" s="28"/>
      <c r="H69" s="26"/>
      <c r="I69" s="26"/>
      <c r="J69" s="26"/>
      <c r="K69" s="26"/>
      <c r="L69" s="29"/>
      <c r="M69" s="30"/>
      <c r="N69" s="25"/>
      <c r="O69" s="25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32"/>
      <c r="AA69" s="26"/>
      <c r="AB69" s="26"/>
      <c r="AC69" s="26"/>
      <c r="AD69" s="26"/>
      <c r="AE69" s="26"/>
      <c r="AF69" s="26"/>
      <c r="AG69" s="26"/>
      <c r="AH69" s="26"/>
    </row>
    <row r="70" spans="1:34" s="33" customFormat="1" ht="21.75" customHeight="1">
      <c r="A70" s="25"/>
      <c r="B70" s="26"/>
      <c r="C70" s="26"/>
      <c r="D70" s="27"/>
      <c r="E70" s="27"/>
      <c r="F70" s="27"/>
      <c r="G70" s="28"/>
      <c r="H70" s="26"/>
      <c r="I70" s="26"/>
      <c r="J70" s="26"/>
      <c r="K70" s="26"/>
      <c r="L70" s="29"/>
      <c r="M70" s="30"/>
      <c r="N70" s="25"/>
      <c r="O70" s="25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32"/>
      <c r="AA70" s="26"/>
      <c r="AB70" s="26"/>
      <c r="AC70" s="26"/>
      <c r="AD70" s="26"/>
      <c r="AE70" s="26"/>
      <c r="AF70" s="26"/>
      <c r="AG70" s="26"/>
      <c r="AH70" s="26"/>
    </row>
    <row r="71" spans="1:34" s="33" customFormat="1" ht="21.75" customHeight="1">
      <c r="A71" s="25"/>
      <c r="B71" s="26"/>
      <c r="C71" s="26"/>
      <c r="D71" s="27"/>
      <c r="E71" s="27"/>
      <c r="F71" s="27"/>
      <c r="G71" s="28"/>
      <c r="H71" s="26"/>
      <c r="I71" s="26"/>
      <c r="J71" s="26"/>
      <c r="K71" s="26"/>
      <c r="L71" s="29"/>
      <c r="M71" s="30"/>
      <c r="N71" s="25"/>
      <c r="O71" s="25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32"/>
      <c r="AA71" s="26"/>
      <c r="AB71" s="26"/>
      <c r="AC71" s="26"/>
      <c r="AD71" s="26"/>
      <c r="AE71" s="26"/>
      <c r="AF71" s="26"/>
      <c r="AG71" s="26"/>
      <c r="AH71" s="26"/>
    </row>
    <row r="72" spans="1:34" s="33" customFormat="1" ht="21.75" customHeight="1">
      <c r="A72" s="25"/>
      <c r="B72" s="26"/>
      <c r="C72" s="26"/>
      <c r="D72" s="27"/>
      <c r="E72" s="27"/>
      <c r="F72" s="27"/>
      <c r="G72" s="28"/>
      <c r="H72" s="26"/>
      <c r="I72" s="26"/>
      <c r="J72" s="26"/>
      <c r="K72" s="26"/>
      <c r="L72" s="29"/>
      <c r="M72" s="30"/>
      <c r="N72" s="31"/>
      <c r="O72" s="25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32"/>
      <c r="AA72" s="26"/>
      <c r="AB72" s="26"/>
      <c r="AC72" s="26"/>
      <c r="AD72" s="26"/>
      <c r="AE72" s="26"/>
      <c r="AF72" s="26"/>
      <c r="AG72" s="26"/>
      <c r="AH72" s="26"/>
    </row>
    <row r="73" spans="1:34" s="33" customFormat="1" ht="21.75" customHeight="1">
      <c r="A73" s="25"/>
      <c r="B73" s="26"/>
      <c r="C73" s="26"/>
      <c r="D73" s="27"/>
      <c r="E73" s="27"/>
      <c r="F73" s="27"/>
      <c r="G73" s="28"/>
      <c r="H73" s="26"/>
      <c r="I73" s="26"/>
      <c r="J73" s="26"/>
      <c r="K73" s="26"/>
      <c r="L73" s="29"/>
      <c r="M73" s="30"/>
      <c r="N73" s="25"/>
      <c r="O73" s="25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32"/>
      <c r="AA73" s="26"/>
      <c r="AB73" s="26"/>
      <c r="AC73" s="26"/>
      <c r="AD73" s="26"/>
      <c r="AE73" s="26"/>
      <c r="AF73" s="26"/>
      <c r="AG73" s="26"/>
      <c r="AH73" s="26"/>
    </row>
    <row r="74" spans="1:34" s="33" customFormat="1" ht="21.75" customHeight="1">
      <c r="A74" s="25"/>
      <c r="B74" s="26"/>
      <c r="C74" s="26"/>
      <c r="D74" s="27"/>
      <c r="E74" s="27"/>
      <c r="F74" s="27"/>
      <c r="G74" s="28"/>
      <c r="H74" s="26"/>
      <c r="I74" s="26"/>
      <c r="J74" s="26"/>
      <c r="K74" s="26"/>
      <c r="L74" s="29"/>
      <c r="M74" s="30"/>
      <c r="N74" s="25"/>
      <c r="O74" s="25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32"/>
      <c r="AA74" s="26"/>
      <c r="AB74" s="26"/>
      <c r="AC74" s="26"/>
      <c r="AD74" s="26"/>
      <c r="AE74" s="26"/>
      <c r="AF74" s="26"/>
      <c r="AG74" s="26"/>
      <c r="AH74" s="26"/>
    </row>
    <row r="75" spans="1:34" s="33" customFormat="1" ht="21.75" customHeight="1">
      <c r="A75" s="25"/>
      <c r="B75" s="26"/>
      <c r="C75" s="26"/>
      <c r="D75" s="27"/>
      <c r="E75" s="27"/>
      <c r="F75" s="27"/>
      <c r="G75" s="28"/>
      <c r="H75" s="26"/>
      <c r="I75" s="26"/>
      <c r="J75" s="26"/>
      <c r="K75" s="26"/>
      <c r="L75" s="29"/>
      <c r="M75" s="30"/>
      <c r="N75" s="25"/>
      <c r="O75" s="25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32"/>
      <c r="AA75" s="26"/>
      <c r="AB75" s="26"/>
      <c r="AC75" s="26"/>
      <c r="AD75" s="26"/>
      <c r="AE75" s="26"/>
      <c r="AF75" s="26"/>
      <c r="AG75" s="26"/>
      <c r="AH75" s="26"/>
    </row>
    <row r="76" spans="1:34" s="33" customFormat="1" ht="21.75" customHeight="1">
      <c r="A76" s="25"/>
      <c r="B76" s="26"/>
      <c r="C76" s="26"/>
      <c r="D76" s="27"/>
      <c r="E76" s="27"/>
      <c r="F76" s="27"/>
      <c r="G76" s="28"/>
      <c r="H76" s="26"/>
      <c r="I76" s="26"/>
      <c r="J76" s="26"/>
      <c r="K76" s="26"/>
      <c r="L76" s="29"/>
      <c r="M76" s="30"/>
      <c r="N76" s="25"/>
      <c r="O76" s="25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32"/>
      <c r="AA76" s="26"/>
      <c r="AB76" s="26"/>
      <c r="AC76" s="26"/>
      <c r="AD76" s="26"/>
      <c r="AE76" s="26"/>
      <c r="AF76" s="26"/>
      <c r="AG76" s="26"/>
      <c r="AH76" s="26"/>
    </row>
    <row r="77" spans="1:34" s="33" customFormat="1" ht="21.75" customHeight="1">
      <c r="A77" s="25"/>
      <c r="B77" s="26"/>
      <c r="C77" s="26"/>
      <c r="D77" s="27"/>
      <c r="E77" s="27"/>
      <c r="F77" s="27"/>
      <c r="G77" s="28"/>
      <c r="H77" s="26"/>
      <c r="I77" s="26"/>
      <c r="J77" s="26"/>
      <c r="K77" s="26"/>
      <c r="L77" s="29"/>
      <c r="M77" s="30"/>
      <c r="N77" s="25"/>
      <c r="O77" s="25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32"/>
      <c r="AA77" s="26"/>
      <c r="AB77" s="26"/>
      <c r="AC77" s="26"/>
      <c r="AD77" s="26"/>
      <c r="AE77" s="26"/>
      <c r="AF77" s="26"/>
      <c r="AG77" s="26"/>
      <c r="AH77" s="26"/>
    </row>
    <row r="78" spans="1:34" s="33" customFormat="1" ht="21.75" customHeight="1">
      <c r="A78" s="25"/>
      <c r="B78" s="26"/>
      <c r="C78" s="26"/>
      <c r="D78" s="27"/>
      <c r="E78" s="27"/>
      <c r="F78" s="27"/>
      <c r="G78" s="28"/>
      <c r="H78" s="26"/>
      <c r="I78" s="26"/>
      <c r="J78" s="26"/>
      <c r="K78" s="26"/>
      <c r="L78" s="29"/>
      <c r="M78" s="30"/>
      <c r="N78" s="25"/>
      <c r="O78" s="25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32"/>
      <c r="AA78" s="26"/>
      <c r="AB78" s="26"/>
      <c r="AC78" s="26"/>
      <c r="AD78" s="26"/>
      <c r="AE78" s="26"/>
      <c r="AF78" s="26"/>
      <c r="AG78" s="26"/>
      <c r="AH78" s="26"/>
    </row>
    <row r="79" spans="1:34" s="33" customFormat="1" ht="21.75" customHeight="1">
      <c r="A79" s="25"/>
      <c r="B79" s="26"/>
      <c r="C79" s="26"/>
      <c r="D79" s="27"/>
      <c r="E79" s="27"/>
      <c r="F79" s="27"/>
      <c r="G79" s="28"/>
      <c r="H79" s="26"/>
      <c r="I79" s="26"/>
      <c r="J79" s="26"/>
      <c r="K79" s="26"/>
      <c r="L79" s="29"/>
      <c r="M79" s="30"/>
      <c r="N79" s="25"/>
      <c r="O79" s="25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32"/>
      <c r="AA79" s="26"/>
      <c r="AB79" s="26"/>
      <c r="AC79" s="26"/>
      <c r="AD79" s="26"/>
      <c r="AE79" s="26"/>
      <c r="AF79" s="26"/>
      <c r="AG79" s="26"/>
      <c r="AH79" s="26"/>
    </row>
    <row r="80" spans="1:34" s="33" customFormat="1" ht="21.75" customHeight="1">
      <c r="A80" s="25"/>
      <c r="B80" s="26"/>
      <c r="C80" s="26"/>
      <c r="D80" s="27"/>
      <c r="E80" s="27"/>
      <c r="F80" s="27"/>
      <c r="G80" s="28"/>
      <c r="H80" s="26"/>
      <c r="I80" s="26"/>
      <c r="J80" s="26"/>
      <c r="K80" s="26"/>
      <c r="L80" s="29"/>
      <c r="M80" s="30"/>
      <c r="N80" s="25"/>
      <c r="O80" s="25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32"/>
      <c r="AA80" s="26"/>
      <c r="AB80" s="26"/>
      <c r="AC80" s="26"/>
      <c r="AD80" s="26"/>
      <c r="AE80" s="26"/>
      <c r="AF80" s="26"/>
      <c r="AG80" s="26"/>
      <c r="AH80" s="26"/>
    </row>
    <row r="81" spans="1:34" s="33" customFormat="1" ht="21.75" customHeight="1">
      <c r="A81" s="25"/>
      <c r="B81" s="26"/>
      <c r="C81" s="26"/>
      <c r="D81" s="27"/>
      <c r="E81" s="27"/>
      <c r="F81" s="27"/>
      <c r="G81" s="28"/>
      <c r="H81" s="26"/>
      <c r="I81" s="26"/>
      <c r="J81" s="26"/>
      <c r="K81" s="26"/>
      <c r="L81" s="29"/>
      <c r="M81" s="30"/>
      <c r="N81" s="25"/>
      <c r="O81" s="25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32"/>
      <c r="AA81" s="26"/>
      <c r="AB81" s="26"/>
      <c r="AC81" s="26"/>
      <c r="AD81" s="26"/>
      <c r="AE81" s="26"/>
      <c r="AF81" s="26"/>
      <c r="AG81" s="26"/>
      <c r="AH81" s="26"/>
    </row>
    <row r="82" spans="1:34" s="33" customFormat="1" ht="21.75" customHeight="1">
      <c r="A82" s="25"/>
      <c r="B82" s="26"/>
      <c r="C82" s="26"/>
      <c r="D82" s="27"/>
      <c r="E82" s="27"/>
      <c r="F82" s="27"/>
      <c r="G82" s="28"/>
      <c r="H82" s="26"/>
      <c r="I82" s="26"/>
      <c r="J82" s="26"/>
      <c r="K82" s="26"/>
      <c r="L82" s="29"/>
      <c r="M82" s="30"/>
      <c r="N82" s="25"/>
      <c r="O82" s="25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32"/>
      <c r="AA82" s="26"/>
      <c r="AB82" s="26"/>
      <c r="AC82" s="26"/>
      <c r="AD82" s="26"/>
      <c r="AE82" s="26"/>
      <c r="AF82" s="26"/>
      <c r="AG82" s="26"/>
      <c r="AH82" s="26"/>
    </row>
    <row r="83" spans="1:34" s="33" customFormat="1" ht="21.75" customHeight="1">
      <c r="A83" s="25"/>
      <c r="B83" s="26"/>
      <c r="C83" s="26"/>
      <c r="D83" s="27"/>
      <c r="E83" s="27"/>
      <c r="F83" s="27"/>
      <c r="G83" s="28"/>
      <c r="H83" s="26"/>
      <c r="I83" s="26"/>
      <c r="J83" s="26"/>
      <c r="K83" s="26"/>
      <c r="L83" s="29"/>
      <c r="M83" s="30"/>
      <c r="N83" s="25"/>
      <c r="O83" s="25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32"/>
      <c r="AA83" s="26"/>
      <c r="AB83" s="26"/>
      <c r="AC83" s="26"/>
      <c r="AD83" s="26"/>
      <c r="AE83" s="26"/>
      <c r="AF83" s="26"/>
      <c r="AG83" s="26"/>
      <c r="AH83" s="26"/>
    </row>
    <row r="84" spans="1:34" s="33" customFormat="1" ht="21.75" customHeight="1">
      <c r="A84" s="25"/>
      <c r="B84" s="26"/>
      <c r="C84" s="26"/>
      <c r="D84" s="27"/>
      <c r="E84" s="27"/>
      <c r="F84" s="27"/>
      <c r="G84" s="28"/>
      <c r="H84" s="26"/>
      <c r="I84" s="26"/>
      <c r="J84" s="26"/>
      <c r="K84" s="26"/>
      <c r="L84" s="29"/>
      <c r="M84" s="30"/>
      <c r="N84" s="25"/>
      <c r="O84" s="25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32"/>
      <c r="AA84" s="26"/>
      <c r="AB84" s="26"/>
      <c r="AC84" s="26"/>
      <c r="AD84" s="26"/>
      <c r="AE84" s="26"/>
      <c r="AF84" s="26"/>
      <c r="AG84" s="26"/>
      <c r="AH84" s="26"/>
    </row>
    <row r="85" spans="1:34" s="33" customFormat="1" ht="21.75" customHeight="1">
      <c r="A85" s="25"/>
      <c r="B85" s="26"/>
      <c r="C85" s="26"/>
      <c r="D85" s="27"/>
      <c r="E85" s="27"/>
      <c r="F85" s="27"/>
      <c r="G85" s="28"/>
      <c r="H85" s="26"/>
      <c r="I85" s="26"/>
      <c r="J85" s="26"/>
      <c r="K85" s="26"/>
      <c r="L85" s="29"/>
      <c r="M85" s="30"/>
      <c r="N85" s="25"/>
      <c r="O85" s="25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32"/>
      <c r="AA85" s="26"/>
      <c r="AB85" s="26"/>
      <c r="AC85" s="26"/>
      <c r="AD85" s="26"/>
      <c r="AE85" s="26"/>
      <c r="AF85" s="26"/>
      <c r="AG85" s="26"/>
      <c r="AH85" s="26"/>
    </row>
    <row r="86" spans="1:34" s="33" customFormat="1" ht="21.75" customHeight="1">
      <c r="A86" s="25"/>
      <c r="B86" s="26"/>
      <c r="C86" s="26"/>
      <c r="D86" s="27"/>
      <c r="E86" s="27"/>
      <c r="F86" s="27"/>
      <c r="G86" s="28"/>
      <c r="H86" s="26"/>
      <c r="I86" s="26"/>
      <c r="J86" s="26"/>
      <c r="K86" s="26"/>
      <c r="L86" s="29"/>
      <c r="M86" s="30"/>
      <c r="N86" s="25"/>
      <c r="O86" s="25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32"/>
      <c r="AA86" s="26"/>
      <c r="AB86" s="26"/>
      <c r="AC86" s="26"/>
      <c r="AD86" s="26"/>
      <c r="AE86" s="26"/>
      <c r="AF86" s="26"/>
      <c r="AG86" s="26"/>
      <c r="AH86" s="26"/>
    </row>
    <row r="87" spans="1:34" s="33" customFormat="1" ht="21.75" customHeight="1">
      <c r="A87" s="25"/>
      <c r="B87" s="26"/>
      <c r="C87" s="26"/>
      <c r="D87" s="27"/>
      <c r="E87" s="27"/>
      <c r="F87" s="27"/>
      <c r="G87" s="28"/>
      <c r="H87" s="26"/>
      <c r="I87" s="26"/>
      <c r="J87" s="26"/>
      <c r="K87" s="26"/>
      <c r="L87" s="29"/>
      <c r="M87" s="30"/>
      <c r="N87" s="25"/>
      <c r="O87" s="25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32"/>
      <c r="AA87" s="26"/>
      <c r="AB87" s="26"/>
      <c r="AC87" s="26"/>
      <c r="AD87" s="26"/>
      <c r="AE87" s="26"/>
      <c r="AF87" s="26"/>
      <c r="AG87" s="26"/>
      <c r="AH87" s="26"/>
    </row>
    <row r="88" spans="1:34" s="33" customFormat="1" ht="21.75" customHeight="1">
      <c r="A88" s="25"/>
      <c r="B88" s="26"/>
      <c r="C88" s="26"/>
      <c r="D88" s="27"/>
      <c r="E88" s="27"/>
      <c r="F88" s="27"/>
      <c r="G88" s="28"/>
      <c r="H88" s="26"/>
      <c r="I88" s="26"/>
      <c r="J88" s="26"/>
      <c r="K88" s="26"/>
      <c r="L88" s="29"/>
      <c r="M88" s="30"/>
      <c r="N88" s="31"/>
      <c r="O88" s="25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32"/>
      <c r="AA88" s="26"/>
      <c r="AB88" s="26"/>
      <c r="AC88" s="26"/>
      <c r="AD88" s="26"/>
      <c r="AE88" s="26"/>
      <c r="AF88" s="26"/>
      <c r="AG88" s="26"/>
      <c r="AH88" s="26"/>
    </row>
    <row r="89" spans="1:34" s="33" customFormat="1" ht="21.75" customHeight="1">
      <c r="A89" s="25"/>
      <c r="B89" s="26"/>
      <c r="C89" s="26"/>
      <c r="D89" s="27"/>
      <c r="E89" s="27"/>
      <c r="F89" s="27"/>
      <c r="G89" s="28"/>
      <c r="H89" s="26"/>
      <c r="I89" s="26"/>
      <c r="J89" s="26"/>
      <c r="K89" s="26"/>
      <c r="L89" s="29"/>
      <c r="M89" s="30"/>
      <c r="N89" s="25"/>
      <c r="O89" s="25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32"/>
      <c r="AA89" s="26"/>
      <c r="AB89" s="26"/>
      <c r="AC89" s="26"/>
      <c r="AD89" s="26"/>
      <c r="AE89" s="26"/>
      <c r="AF89" s="26"/>
      <c r="AG89" s="26"/>
      <c r="AH89" s="26"/>
    </row>
    <row r="90" spans="1:34" s="33" customFormat="1" ht="21.75" customHeight="1">
      <c r="A90" s="25"/>
      <c r="B90" s="26"/>
      <c r="C90" s="26"/>
      <c r="D90" s="27"/>
      <c r="E90" s="27"/>
      <c r="F90" s="27"/>
      <c r="G90" s="28"/>
      <c r="H90" s="26"/>
      <c r="I90" s="26"/>
      <c r="J90" s="26"/>
      <c r="K90" s="26"/>
      <c r="L90" s="29"/>
      <c r="M90" s="30"/>
      <c r="N90" s="25"/>
      <c r="O90" s="25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32"/>
      <c r="AA90" s="26"/>
      <c r="AB90" s="26"/>
      <c r="AC90" s="26"/>
      <c r="AD90" s="26"/>
      <c r="AE90" s="26"/>
      <c r="AF90" s="26"/>
      <c r="AG90" s="26"/>
      <c r="AH90" s="26"/>
    </row>
    <row r="91" spans="1:34" s="33" customFormat="1" ht="21.75" customHeight="1">
      <c r="A91" s="25"/>
      <c r="B91" s="26"/>
      <c r="C91" s="26"/>
      <c r="D91" s="27"/>
      <c r="E91" s="27"/>
      <c r="F91" s="27"/>
      <c r="G91" s="28"/>
      <c r="H91" s="26"/>
      <c r="I91" s="26"/>
      <c r="J91" s="26"/>
      <c r="K91" s="26"/>
      <c r="L91" s="29"/>
      <c r="M91" s="30"/>
      <c r="N91" s="25"/>
      <c r="O91" s="25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32"/>
      <c r="AA91" s="26"/>
      <c r="AB91" s="26"/>
      <c r="AC91" s="26"/>
      <c r="AD91" s="26"/>
      <c r="AE91" s="26"/>
      <c r="AF91" s="26"/>
      <c r="AG91" s="26"/>
      <c r="AH91" s="26"/>
    </row>
    <row r="92" spans="1:34" s="33" customFormat="1" ht="21.75" customHeight="1">
      <c r="A92" s="25"/>
      <c r="B92" s="26"/>
      <c r="C92" s="26"/>
      <c r="D92" s="27"/>
      <c r="E92" s="27"/>
      <c r="F92" s="27"/>
      <c r="G92" s="28"/>
      <c r="H92" s="26"/>
      <c r="I92" s="26"/>
      <c r="J92" s="26"/>
      <c r="K92" s="26"/>
      <c r="L92" s="29"/>
      <c r="M92" s="30"/>
      <c r="N92" s="25"/>
      <c r="O92" s="25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32"/>
      <c r="AA92" s="26"/>
      <c r="AB92" s="26"/>
      <c r="AC92" s="26"/>
      <c r="AD92" s="26"/>
      <c r="AE92" s="26"/>
      <c r="AF92" s="26"/>
      <c r="AG92" s="26"/>
      <c r="AH92" s="26"/>
    </row>
    <row r="93" spans="1:34" s="33" customFormat="1" ht="21.75" customHeight="1">
      <c r="A93" s="25"/>
      <c r="B93" s="26"/>
      <c r="C93" s="26"/>
      <c r="D93" s="27"/>
      <c r="E93" s="27"/>
      <c r="F93" s="27"/>
      <c r="G93" s="28"/>
      <c r="H93" s="26"/>
      <c r="I93" s="26"/>
      <c r="J93" s="26"/>
      <c r="K93" s="26"/>
      <c r="L93" s="29"/>
      <c r="M93" s="30"/>
      <c r="N93" s="25"/>
      <c r="O93" s="25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32"/>
      <c r="AA93" s="26"/>
      <c r="AB93" s="26"/>
      <c r="AC93" s="26"/>
      <c r="AD93" s="26"/>
      <c r="AE93" s="26"/>
      <c r="AF93" s="26"/>
      <c r="AG93" s="26"/>
      <c r="AH93" s="26"/>
    </row>
    <row r="94" spans="1:34" s="33" customFormat="1" ht="21.75" customHeight="1">
      <c r="A94" s="25"/>
      <c r="B94" s="26"/>
      <c r="C94" s="26"/>
      <c r="D94" s="27"/>
      <c r="E94" s="27"/>
      <c r="F94" s="27"/>
      <c r="G94" s="28"/>
      <c r="H94" s="26"/>
      <c r="I94" s="26"/>
      <c r="J94" s="26"/>
      <c r="K94" s="26"/>
      <c r="L94" s="29"/>
      <c r="M94" s="30"/>
      <c r="N94" s="25"/>
      <c r="O94" s="25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32"/>
      <c r="AA94" s="26"/>
      <c r="AB94" s="26"/>
      <c r="AC94" s="26"/>
      <c r="AD94" s="26"/>
      <c r="AE94" s="26"/>
      <c r="AF94" s="26"/>
      <c r="AG94" s="26"/>
      <c r="AH94" s="26"/>
    </row>
    <row r="95" spans="1:34" s="33" customFormat="1" ht="21.75" customHeight="1">
      <c r="A95" s="25"/>
      <c r="B95" s="26"/>
      <c r="C95" s="26"/>
      <c r="D95" s="27"/>
      <c r="E95" s="27"/>
      <c r="F95" s="27"/>
      <c r="G95" s="28"/>
      <c r="H95" s="26"/>
      <c r="I95" s="26"/>
      <c r="J95" s="26"/>
      <c r="K95" s="26"/>
      <c r="L95" s="29"/>
      <c r="M95" s="30"/>
      <c r="N95" s="25"/>
      <c r="O95" s="25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32"/>
      <c r="AA95" s="26"/>
      <c r="AB95" s="26"/>
      <c r="AC95" s="26"/>
      <c r="AD95" s="26"/>
      <c r="AE95" s="26"/>
      <c r="AF95" s="26"/>
      <c r="AG95" s="26"/>
      <c r="AH95" s="26"/>
    </row>
    <row r="96" spans="1:34" s="33" customFormat="1" ht="21.75" customHeight="1">
      <c r="A96" s="25"/>
      <c r="B96" s="26"/>
      <c r="C96" s="26"/>
      <c r="D96" s="27"/>
      <c r="E96" s="27"/>
      <c r="F96" s="27"/>
      <c r="G96" s="28"/>
      <c r="H96" s="26"/>
      <c r="I96" s="26"/>
      <c r="J96" s="26"/>
      <c r="K96" s="26"/>
      <c r="L96" s="29"/>
      <c r="M96" s="30"/>
      <c r="N96" s="25"/>
      <c r="O96" s="25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32"/>
      <c r="AA96" s="26"/>
      <c r="AB96" s="26"/>
      <c r="AC96" s="26"/>
      <c r="AD96" s="26"/>
      <c r="AE96" s="26"/>
      <c r="AF96" s="26"/>
      <c r="AG96" s="26"/>
      <c r="AH96" s="26"/>
    </row>
    <row r="97" spans="1:34" s="33" customFormat="1" ht="21.75" customHeight="1">
      <c r="A97" s="25"/>
      <c r="B97" s="26"/>
      <c r="C97" s="26"/>
      <c r="D97" s="27"/>
      <c r="E97" s="27"/>
      <c r="F97" s="27"/>
      <c r="G97" s="28"/>
      <c r="H97" s="26"/>
      <c r="I97" s="26"/>
      <c r="J97" s="26"/>
      <c r="K97" s="26"/>
      <c r="L97" s="29"/>
      <c r="M97" s="30"/>
      <c r="N97" s="25"/>
      <c r="O97" s="25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32"/>
      <c r="AA97" s="26"/>
      <c r="AB97" s="26"/>
      <c r="AC97" s="26"/>
      <c r="AD97" s="26"/>
      <c r="AE97" s="26"/>
      <c r="AF97" s="26"/>
      <c r="AG97" s="26"/>
      <c r="AH97" s="26"/>
    </row>
    <row r="98" spans="1:34" s="33" customFormat="1" ht="21.75" customHeight="1">
      <c r="A98" s="25"/>
      <c r="B98" s="26"/>
      <c r="C98" s="26"/>
      <c r="D98" s="27"/>
      <c r="E98" s="27"/>
      <c r="F98" s="27"/>
      <c r="G98" s="28"/>
      <c r="H98" s="26"/>
      <c r="I98" s="26"/>
      <c r="J98" s="26"/>
      <c r="K98" s="26"/>
      <c r="L98" s="29"/>
      <c r="M98" s="30"/>
      <c r="N98" s="25"/>
      <c r="O98" s="25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2"/>
      <c r="AA98" s="26"/>
      <c r="AB98" s="26"/>
      <c r="AC98" s="26"/>
      <c r="AD98" s="26"/>
      <c r="AE98" s="26"/>
      <c r="AF98" s="26"/>
      <c r="AG98" s="26"/>
      <c r="AH98" s="26"/>
    </row>
    <row r="99" spans="1:34" s="33" customFormat="1" ht="21.75" customHeight="1">
      <c r="A99" s="25"/>
      <c r="B99" s="26"/>
      <c r="C99" s="26"/>
      <c r="D99" s="27"/>
      <c r="E99" s="27"/>
      <c r="F99" s="27"/>
      <c r="G99" s="28"/>
      <c r="H99" s="26"/>
      <c r="I99" s="26"/>
      <c r="J99" s="26"/>
      <c r="K99" s="26"/>
      <c r="L99" s="29"/>
      <c r="M99" s="30"/>
      <c r="N99" s="25"/>
      <c r="O99" s="25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2"/>
      <c r="AA99" s="26"/>
      <c r="AB99" s="26"/>
      <c r="AC99" s="26"/>
      <c r="AD99" s="26"/>
      <c r="AE99" s="26"/>
      <c r="AF99" s="26"/>
      <c r="AG99" s="26"/>
      <c r="AH99" s="26"/>
    </row>
    <row r="100" spans="1:34" s="33" customFormat="1" ht="21.75" customHeight="1">
      <c r="A100" s="25"/>
      <c r="B100" s="26"/>
      <c r="C100" s="26"/>
      <c r="D100" s="27"/>
      <c r="E100" s="27"/>
      <c r="F100" s="27"/>
      <c r="G100" s="28"/>
      <c r="H100" s="26"/>
      <c r="I100" s="26"/>
      <c r="J100" s="26"/>
      <c r="K100" s="26"/>
      <c r="L100" s="29"/>
      <c r="M100" s="30"/>
      <c r="N100" s="25"/>
      <c r="O100" s="25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2"/>
      <c r="AA100" s="26"/>
      <c r="AB100" s="26"/>
      <c r="AC100" s="26"/>
      <c r="AD100" s="26"/>
      <c r="AE100" s="26"/>
      <c r="AF100" s="26"/>
      <c r="AG100" s="26"/>
      <c r="AH100" s="26"/>
    </row>
    <row r="101" spans="1:34" s="33" customFormat="1" ht="21.75" customHeight="1">
      <c r="A101" s="25"/>
      <c r="B101" s="26"/>
      <c r="C101" s="26"/>
      <c r="D101" s="27"/>
      <c r="E101" s="27"/>
      <c r="F101" s="27"/>
      <c r="G101" s="28"/>
      <c r="H101" s="26"/>
      <c r="I101" s="26"/>
      <c r="J101" s="26"/>
      <c r="K101" s="26"/>
      <c r="L101" s="29"/>
      <c r="M101" s="30"/>
      <c r="N101" s="31"/>
      <c r="O101" s="25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2"/>
      <c r="AA101" s="26"/>
      <c r="AB101" s="26"/>
      <c r="AC101" s="26"/>
      <c r="AD101" s="26"/>
      <c r="AE101" s="26"/>
      <c r="AF101" s="26"/>
      <c r="AG101" s="26"/>
      <c r="AH101" s="26"/>
    </row>
    <row r="102" spans="1:34" s="33" customFormat="1" ht="21.75" customHeight="1">
      <c r="A102" s="25"/>
      <c r="B102" s="26"/>
      <c r="C102" s="26"/>
      <c r="D102" s="27"/>
      <c r="E102" s="27"/>
      <c r="F102" s="27"/>
      <c r="G102" s="28"/>
      <c r="H102" s="26"/>
      <c r="I102" s="26"/>
      <c r="J102" s="26"/>
      <c r="K102" s="26"/>
      <c r="L102" s="29"/>
      <c r="M102" s="30"/>
      <c r="N102" s="25"/>
      <c r="O102" s="25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32"/>
      <c r="AA102" s="26"/>
      <c r="AB102" s="26"/>
      <c r="AC102" s="26"/>
      <c r="AD102" s="26"/>
      <c r="AE102" s="26"/>
      <c r="AF102" s="26"/>
      <c r="AG102" s="26"/>
      <c r="AH102" s="26"/>
    </row>
    <row r="103" spans="1:34" s="33" customFormat="1" ht="21.75" customHeight="1">
      <c r="A103" s="25"/>
      <c r="B103" s="26"/>
      <c r="C103" s="26"/>
      <c r="D103" s="27"/>
      <c r="E103" s="27"/>
      <c r="F103" s="27"/>
      <c r="G103" s="28"/>
      <c r="H103" s="26"/>
      <c r="I103" s="26"/>
      <c r="J103" s="26"/>
      <c r="K103" s="26"/>
      <c r="L103" s="29"/>
      <c r="M103" s="30"/>
      <c r="N103" s="25"/>
      <c r="O103" s="25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2"/>
      <c r="AA103" s="26"/>
      <c r="AB103" s="26"/>
      <c r="AC103" s="26"/>
      <c r="AD103" s="26"/>
      <c r="AE103" s="26"/>
      <c r="AF103" s="26"/>
      <c r="AG103" s="26"/>
      <c r="AH103" s="26"/>
    </row>
    <row r="104" spans="1:34" s="33" customFormat="1" ht="21.75" customHeight="1">
      <c r="A104" s="25"/>
      <c r="B104" s="26"/>
      <c r="C104" s="26"/>
      <c r="D104" s="27"/>
      <c r="E104" s="27"/>
      <c r="F104" s="27"/>
      <c r="G104" s="28"/>
      <c r="H104" s="26"/>
      <c r="I104" s="26"/>
      <c r="J104" s="26"/>
      <c r="K104" s="26"/>
      <c r="L104" s="29"/>
      <c r="M104" s="30"/>
      <c r="N104" s="25"/>
      <c r="O104" s="25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2"/>
      <c r="AA104" s="26"/>
      <c r="AB104" s="26"/>
      <c r="AC104" s="26"/>
      <c r="AD104" s="26"/>
      <c r="AE104" s="26"/>
      <c r="AF104" s="26"/>
      <c r="AG104" s="26"/>
      <c r="AH104" s="26"/>
    </row>
    <row r="105" spans="1:34" s="33" customFormat="1" ht="21.75" customHeight="1">
      <c r="A105" s="25"/>
      <c r="B105" s="26"/>
      <c r="C105" s="26"/>
      <c r="D105" s="27"/>
      <c r="E105" s="27"/>
      <c r="F105" s="27"/>
      <c r="G105" s="28"/>
      <c r="H105" s="26"/>
      <c r="I105" s="26"/>
      <c r="J105" s="26"/>
      <c r="K105" s="26"/>
      <c r="L105" s="29"/>
      <c r="M105" s="30"/>
      <c r="N105" s="25"/>
      <c r="O105" s="25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2"/>
      <c r="AA105" s="26"/>
      <c r="AB105" s="26"/>
      <c r="AC105" s="26"/>
      <c r="AD105" s="26"/>
      <c r="AE105" s="26"/>
      <c r="AF105" s="26"/>
      <c r="AG105" s="26"/>
      <c r="AH105" s="26"/>
    </row>
    <row r="106" spans="1:34" s="33" customFormat="1" ht="21.75" customHeight="1">
      <c r="A106" s="25"/>
      <c r="B106" s="26"/>
      <c r="C106" s="26"/>
      <c r="D106" s="27"/>
      <c r="E106" s="27"/>
      <c r="F106" s="27"/>
      <c r="G106" s="28"/>
      <c r="H106" s="26"/>
      <c r="I106" s="26"/>
      <c r="J106" s="26"/>
      <c r="K106" s="26"/>
      <c r="L106" s="29"/>
      <c r="M106" s="30"/>
      <c r="N106" s="25"/>
      <c r="O106" s="25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2"/>
      <c r="AA106" s="26"/>
      <c r="AB106" s="26"/>
      <c r="AC106" s="26"/>
      <c r="AD106" s="26"/>
      <c r="AE106" s="26"/>
      <c r="AF106" s="26"/>
      <c r="AG106" s="26"/>
      <c r="AH106" s="26"/>
    </row>
    <row r="107" spans="1:34" s="33" customFormat="1" ht="21.75" customHeight="1">
      <c r="A107" s="25"/>
      <c r="B107" s="26"/>
      <c r="C107" s="26"/>
      <c r="D107" s="27"/>
      <c r="E107" s="27"/>
      <c r="F107" s="27"/>
      <c r="G107" s="28"/>
      <c r="H107" s="26"/>
      <c r="I107" s="26"/>
      <c r="J107" s="26"/>
      <c r="K107" s="26"/>
      <c r="L107" s="29"/>
      <c r="M107" s="30"/>
      <c r="N107" s="25"/>
      <c r="O107" s="25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2"/>
      <c r="AA107" s="26"/>
      <c r="AB107" s="26"/>
      <c r="AC107" s="26"/>
      <c r="AD107" s="26"/>
      <c r="AE107" s="26"/>
      <c r="AF107" s="26"/>
      <c r="AG107" s="26"/>
      <c r="AH107" s="26"/>
    </row>
    <row r="108" spans="1:34" s="33" customFormat="1" ht="21.75" customHeight="1">
      <c r="A108" s="25"/>
      <c r="B108" s="26"/>
      <c r="C108" s="26"/>
      <c r="D108" s="27"/>
      <c r="E108" s="27"/>
      <c r="F108" s="27"/>
      <c r="G108" s="28"/>
      <c r="H108" s="26"/>
      <c r="I108" s="26"/>
      <c r="J108" s="26"/>
      <c r="K108" s="26"/>
      <c r="L108" s="29"/>
      <c r="M108" s="30"/>
      <c r="N108" s="25"/>
      <c r="O108" s="25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2"/>
      <c r="AA108" s="26"/>
      <c r="AB108" s="26"/>
      <c r="AC108" s="26"/>
      <c r="AD108" s="26"/>
      <c r="AE108" s="26"/>
      <c r="AF108" s="26"/>
      <c r="AG108" s="26"/>
      <c r="AH108" s="26"/>
    </row>
    <row r="109" spans="1:34" s="33" customFormat="1" ht="21.75" customHeight="1">
      <c r="A109" s="25"/>
      <c r="B109" s="26"/>
      <c r="C109" s="26"/>
      <c r="D109" s="27"/>
      <c r="E109" s="27"/>
      <c r="F109" s="27"/>
      <c r="G109" s="28"/>
      <c r="H109" s="26"/>
      <c r="I109" s="26"/>
      <c r="J109" s="26"/>
      <c r="K109" s="26"/>
      <c r="L109" s="29"/>
      <c r="M109" s="30"/>
      <c r="N109" s="25"/>
      <c r="O109" s="25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2"/>
      <c r="AA109" s="26"/>
      <c r="AB109" s="26"/>
      <c r="AC109" s="26"/>
      <c r="AD109" s="26"/>
      <c r="AE109" s="26"/>
      <c r="AF109" s="26"/>
      <c r="AG109" s="26"/>
      <c r="AH109" s="26"/>
    </row>
    <row r="110" spans="1:34" s="33" customFormat="1" ht="21.75" customHeight="1">
      <c r="A110" s="25"/>
      <c r="B110" s="26"/>
      <c r="C110" s="26"/>
      <c r="D110" s="27"/>
      <c r="E110" s="27"/>
      <c r="F110" s="27"/>
      <c r="G110" s="28"/>
      <c r="H110" s="26"/>
      <c r="I110" s="26"/>
      <c r="J110" s="26"/>
      <c r="K110" s="26"/>
      <c r="L110" s="29"/>
      <c r="M110" s="30"/>
      <c r="N110" s="25"/>
      <c r="O110" s="25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2"/>
      <c r="AA110" s="26"/>
      <c r="AB110" s="26"/>
      <c r="AC110" s="26"/>
      <c r="AD110" s="26"/>
      <c r="AE110" s="26"/>
      <c r="AF110" s="26"/>
      <c r="AG110" s="26"/>
      <c r="AH110" s="26"/>
    </row>
    <row r="111" spans="1:34" s="33" customFormat="1" ht="21.75" customHeight="1">
      <c r="A111" s="25"/>
      <c r="B111" s="26"/>
      <c r="C111" s="26"/>
      <c r="D111" s="27"/>
      <c r="E111" s="27"/>
      <c r="F111" s="27"/>
      <c r="G111" s="28"/>
      <c r="H111" s="26"/>
      <c r="I111" s="26"/>
      <c r="J111" s="26"/>
      <c r="K111" s="26"/>
      <c r="L111" s="29"/>
      <c r="M111" s="30"/>
      <c r="N111" s="25"/>
      <c r="O111" s="25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2"/>
      <c r="AA111" s="26"/>
      <c r="AB111" s="26"/>
      <c r="AC111" s="26"/>
      <c r="AD111" s="26"/>
      <c r="AE111" s="26"/>
      <c r="AF111" s="26"/>
      <c r="AG111" s="26"/>
      <c r="AH111" s="26"/>
    </row>
    <row r="112" spans="1:34" s="33" customFormat="1" ht="21.75" customHeight="1">
      <c r="A112" s="25"/>
      <c r="B112" s="26"/>
      <c r="C112" s="26"/>
      <c r="D112" s="27"/>
      <c r="E112" s="27"/>
      <c r="F112" s="27"/>
      <c r="G112" s="28"/>
      <c r="H112" s="26"/>
      <c r="I112" s="26"/>
      <c r="J112" s="26"/>
      <c r="K112" s="26"/>
      <c r="L112" s="29"/>
      <c r="M112" s="30"/>
      <c r="N112" s="25"/>
      <c r="O112" s="25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2"/>
      <c r="AA112" s="26"/>
      <c r="AB112" s="26"/>
      <c r="AC112" s="26"/>
      <c r="AD112" s="26"/>
      <c r="AE112" s="26"/>
      <c r="AF112" s="26"/>
      <c r="AG112" s="26"/>
      <c r="AH112" s="26"/>
    </row>
    <row r="113" spans="1:34" s="33" customFormat="1" ht="21.75" customHeight="1">
      <c r="A113" s="25"/>
      <c r="B113" s="26"/>
      <c r="C113" s="26"/>
      <c r="D113" s="27"/>
      <c r="E113" s="27"/>
      <c r="F113" s="27"/>
      <c r="G113" s="28"/>
      <c r="H113" s="26"/>
      <c r="I113" s="26"/>
      <c r="J113" s="26"/>
      <c r="K113" s="26"/>
      <c r="L113" s="29"/>
      <c r="M113" s="30"/>
      <c r="N113" s="25"/>
      <c r="O113" s="25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2"/>
      <c r="AA113" s="26"/>
      <c r="AB113" s="26"/>
      <c r="AC113" s="26"/>
      <c r="AD113" s="26"/>
      <c r="AE113" s="26"/>
      <c r="AF113" s="26"/>
      <c r="AG113" s="26"/>
      <c r="AH113" s="26"/>
    </row>
    <row r="114" spans="1:34" s="33" customFormat="1" ht="21.75" customHeight="1">
      <c r="A114" s="25"/>
      <c r="B114" s="26"/>
      <c r="C114" s="26"/>
      <c r="D114" s="27"/>
      <c r="E114" s="27"/>
      <c r="F114" s="27"/>
      <c r="G114" s="28"/>
      <c r="H114" s="26"/>
      <c r="I114" s="26"/>
      <c r="J114" s="26"/>
      <c r="K114" s="26"/>
      <c r="L114" s="29"/>
      <c r="M114" s="30"/>
      <c r="N114" s="25"/>
      <c r="O114" s="25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32"/>
      <c r="AA114" s="26"/>
      <c r="AB114" s="26"/>
      <c r="AC114" s="26"/>
      <c r="AD114" s="26"/>
      <c r="AE114" s="26"/>
      <c r="AF114" s="26"/>
      <c r="AG114" s="26"/>
      <c r="AH114" s="26"/>
    </row>
    <row r="115" spans="1:34" s="33" customFormat="1" ht="21.75" customHeight="1">
      <c r="A115" s="25"/>
      <c r="B115" s="26"/>
      <c r="C115" s="26"/>
      <c r="D115" s="27"/>
      <c r="E115" s="27"/>
      <c r="F115" s="27"/>
      <c r="G115" s="28"/>
      <c r="H115" s="26"/>
      <c r="I115" s="26"/>
      <c r="J115" s="26"/>
      <c r="K115" s="26"/>
      <c r="L115" s="29"/>
      <c r="M115" s="30"/>
      <c r="N115" s="25"/>
      <c r="O115" s="25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32"/>
      <c r="AA115" s="26"/>
      <c r="AB115" s="26"/>
      <c r="AC115" s="26"/>
      <c r="AD115" s="26"/>
      <c r="AE115" s="26"/>
      <c r="AF115" s="26"/>
      <c r="AG115" s="26"/>
      <c r="AH115" s="26"/>
    </row>
    <row r="116" spans="1:34" s="33" customFormat="1" ht="21.75" customHeight="1">
      <c r="A116" s="25"/>
      <c r="B116" s="26"/>
      <c r="C116" s="26"/>
      <c r="D116" s="27"/>
      <c r="E116" s="27"/>
      <c r="F116" s="27"/>
      <c r="G116" s="28"/>
      <c r="H116" s="26"/>
      <c r="I116" s="26"/>
      <c r="J116" s="26"/>
      <c r="K116" s="26"/>
      <c r="L116" s="29"/>
      <c r="M116" s="30"/>
      <c r="N116" s="25"/>
      <c r="O116" s="25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32"/>
      <c r="AA116" s="26"/>
      <c r="AB116" s="26"/>
      <c r="AC116" s="26"/>
      <c r="AD116" s="26"/>
      <c r="AE116" s="26"/>
      <c r="AF116" s="26"/>
      <c r="AG116" s="26"/>
      <c r="AH116" s="26"/>
    </row>
    <row r="117" spans="1:34" s="33" customFormat="1" ht="21.75" customHeight="1">
      <c r="A117" s="25"/>
      <c r="B117" s="26"/>
      <c r="C117" s="26"/>
      <c r="D117" s="27"/>
      <c r="E117" s="27"/>
      <c r="F117" s="27"/>
      <c r="G117" s="28"/>
      <c r="H117" s="26"/>
      <c r="I117" s="26"/>
      <c r="J117" s="26"/>
      <c r="K117" s="26"/>
      <c r="L117" s="29"/>
      <c r="M117" s="30"/>
      <c r="N117" s="25"/>
      <c r="O117" s="25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32"/>
      <c r="AA117" s="26"/>
      <c r="AB117" s="26"/>
      <c r="AC117" s="26"/>
      <c r="AD117" s="26"/>
      <c r="AE117" s="26"/>
      <c r="AF117" s="26"/>
      <c r="AG117" s="26"/>
      <c r="AH117" s="26"/>
    </row>
    <row r="118" spans="1:34" s="33" customFormat="1" ht="21.75" customHeight="1">
      <c r="A118" s="25"/>
      <c r="B118" s="26"/>
      <c r="C118" s="26"/>
      <c r="D118" s="27"/>
      <c r="E118" s="27"/>
      <c r="F118" s="27"/>
      <c r="G118" s="28"/>
      <c r="H118" s="26"/>
      <c r="I118" s="26"/>
      <c r="J118" s="26"/>
      <c r="K118" s="26"/>
      <c r="L118" s="29"/>
      <c r="M118" s="30"/>
      <c r="N118" s="25"/>
      <c r="O118" s="25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32"/>
      <c r="AA118" s="26"/>
      <c r="AB118" s="26"/>
      <c r="AC118" s="26"/>
      <c r="AD118" s="26"/>
      <c r="AE118" s="26"/>
      <c r="AF118" s="26"/>
      <c r="AG118" s="26"/>
      <c r="AH118" s="26"/>
    </row>
    <row r="119" spans="1:34" s="33" customFormat="1" ht="21.75" customHeight="1">
      <c r="A119" s="25"/>
      <c r="B119" s="26"/>
      <c r="C119" s="26"/>
      <c r="D119" s="27"/>
      <c r="E119" s="27"/>
      <c r="F119" s="27"/>
      <c r="G119" s="28"/>
      <c r="H119" s="26"/>
      <c r="I119" s="26"/>
      <c r="J119" s="26"/>
      <c r="K119" s="26"/>
      <c r="L119" s="29"/>
      <c r="M119" s="30"/>
      <c r="N119" s="25"/>
      <c r="O119" s="25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32"/>
      <c r="AA119" s="26"/>
      <c r="AB119" s="26"/>
      <c r="AC119" s="26"/>
      <c r="AD119" s="26"/>
      <c r="AE119" s="26"/>
      <c r="AF119" s="26"/>
      <c r="AG119" s="26"/>
      <c r="AH119" s="26"/>
    </row>
    <row r="120" spans="1:34" s="33" customFormat="1" ht="21.75" customHeight="1">
      <c r="A120" s="25"/>
      <c r="B120" s="26"/>
      <c r="C120" s="26"/>
      <c r="D120" s="27"/>
      <c r="E120" s="27"/>
      <c r="F120" s="27"/>
      <c r="G120" s="28"/>
      <c r="H120" s="26"/>
      <c r="I120" s="26"/>
      <c r="J120" s="26"/>
      <c r="K120" s="26"/>
      <c r="L120" s="29"/>
      <c r="M120" s="30"/>
      <c r="N120" s="25"/>
      <c r="O120" s="25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32"/>
      <c r="AA120" s="26"/>
      <c r="AB120" s="26"/>
      <c r="AC120" s="26"/>
      <c r="AD120" s="26"/>
      <c r="AE120" s="26"/>
      <c r="AF120" s="26"/>
      <c r="AG120" s="26"/>
      <c r="AH120" s="26"/>
    </row>
    <row r="121" spans="1:34" s="33" customFormat="1" ht="21.75" customHeight="1">
      <c r="A121" s="25"/>
      <c r="B121" s="26"/>
      <c r="C121" s="26"/>
      <c r="D121" s="27"/>
      <c r="E121" s="27"/>
      <c r="F121" s="27"/>
      <c r="G121" s="28"/>
      <c r="H121" s="26"/>
      <c r="I121" s="26"/>
      <c r="J121" s="26"/>
      <c r="K121" s="26"/>
      <c r="L121" s="29"/>
      <c r="M121" s="30"/>
      <c r="N121" s="25"/>
      <c r="O121" s="25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32"/>
      <c r="AA121" s="26"/>
      <c r="AB121" s="26"/>
      <c r="AC121" s="26"/>
      <c r="AD121" s="26"/>
      <c r="AE121" s="26"/>
      <c r="AF121" s="26"/>
      <c r="AG121" s="26"/>
      <c r="AH121" s="26"/>
    </row>
    <row r="122" spans="1:34" s="33" customFormat="1" ht="21.75" customHeight="1">
      <c r="A122" s="25"/>
      <c r="B122" s="26"/>
      <c r="C122" s="26"/>
      <c r="D122" s="27"/>
      <c r="E122" s="27"/>
      <c r="F122" s="27"/>
      <c r="G122" s="28"/>
      <c r="H122" s="26"/>
      <c r="I122" s="26"/>
      <c r="J122" s="26"/>
      <c r="K122" s="26"/>
      <c r="L122" s="29"/>
      <c r="M122" s="30"/>
      <c r="N122" s="25"/>
      <c r="O122" s="25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32"/>
      <c r="AA122" s="26"/>
      <c r="AB122" s="26"/>
      <c r="AC122" s="26"/>
      <c r="AD122" s="26"/>
      <c r="AE122" s="26"/>
      <c r="AF122" s="26"/>
      <c r="AG122" s="26"/>
      <c r="AH122" s="26"/>
    </row>
    <row r="123" spans="1:34" s="33" customFormat="1" ht="21.75" customHeight="1">
      <c r="A123" s="25"/>
      <c r="B123" s="26"/>
      <c r="C123" s="26"/>
      <c r="D123" s="27"/>
      <c r="E123" s="27"/>
      <c r="F123" s="27"/>
      <c r="G123" s="28"/>
      <c r="H123" s="26"/>
      <c r="I123" s="26"/>
      <c r="J123" s="26"/>
      <c r="K123" s="26"/>
      <c r="L123" s="29"/>
      <c r="M123" s="30"/>
      <c r="N123" s="25"/>
      <c r="O123" s="25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32"/>
      <c r="AA123" s="26"/>
      <c r="AB123" s="26"/>
      <c r="AC123" s="26"/>
      <c r="AD123" s="26"/>
      <c r="AE123" s="26"/>
      <c r="AF123" s="26"/>
      <c r="AG123" s="26"/>
      <c r="AH123" s="26"/>
    </row>
    <row r="124" spans="1:34" s="33" customFormat="1" ht="21.75" customHeight="1">
      <c r="A124" s="25"/>
      <c r="B124" s="26"/>
      <c r="C124" s="26"/>
      <c r="D124" s="27"/>
      <c r="E124" s="27"/>
      <c r="F124" s="27"/>
      <c r="G124" s="28"/>
      <c r="H124" s="26"/>
      <c r="I124" s="26"/>
      <c r="J124" s="26"/>
      <c r="K124" s="26"/>
      <c r="L124" s="29"/>
      <c r="M124" s="30"/>
      <c r="N124" s="25"/>
      <c r="O124" s="25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32"/>
      <c r="AA124" s="26"/>
      <c r="AB124" s="26"/>
      <c r="AC124" s="26"/>
      <c r="AD124" s="26"/>
      <c r="AE124" s="26"/>
      <c r="AF124" s="26"/>
      <c r="AG124" s="26"/>
      <c r="AH124" s="26"/>
    </row>
    <row r="125" spans="1:34" s="33" customFormat="1" ht="21.75" customHeight="1">
      <c r="A125" s="25"/>
      <c r="B125" s="26"/>
      <c r="C125" s="26"/>
      <c r="D125" s="27"/>
      <c r="E125" s="27"/>
      <c r="F125" s="27"/>
      <c r="G125" s="28"/>
      <c r="H125" s="26"/>
      <c r="I125" s="26"/>
      <c r="J125" s="26"/>
      <c r="K125" s="26"/>
      <c r="L125" s="29"/>
      <c r="M125" s="30"/>
      <c r="N125" s="25"/>
      <c r="O125" s="25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32"/>
      <c r="AA125" s="26"/>
      <c r="AB125" s="26"/>
      <c r="AC125" s="26"/>
      <c r="AD125" s="26"/>
      <c r="AE125" s="26"/>
      <c r="AF125" s="26"/>
      <c r="AG125" s="26"/>
      <c r="AH125" s="26"/>
    </row>
    <row r="126" spans="1:34" s="33" customFormat="1" ht="21.75" customHeight="1">
      <c r="A126" s="25"/>
      <c r="B126" s="26"/>
      <c r="C126" s="26"/>
      <c r="D126" s="27"/>
      <c r="E126" s="27"/>
      <c r="F126" s="27"/>
      <c r="G126" s="28"/>
      <c r="H126" s="26"/>
      <c r="I126" s="26"/>
      <c r="J126" s="26"/>
      <c r="K126" s="26"/>
      <c r="L126" s="29"/>
      <c r="M126" s="30"/>
      <c r="N126" s="25"/>
      <c r="O126" s="25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32"/>
      <c r="AA126" s="26"/>
      <c r="AB126" s="26"/>
      <c r="AC126" s="26"/>
      <c r="AD126" s="26"/>
      <c r="AE126" s="26"/>
      <c r="AF126" s="26"/>
      <c r="AG126" s="26"/>
      <c r="AH126" s="26"/>
    </row>
    <row r="127" spans="1:34" s="33" customFormat="1" ht="21.75" customHeight="1">
      <c r="A127" s="25"/>
      <c r="B127" s="26"/>
      <c r="C127" s="26"/>
      <c r="D127" s="27"/>
      <c r="E127" s="27"/>
      <c r="F127" s="27"/>
      <c r="G127" s="28"/>
      <c r="H127" s="26"/>
      <c r="I127" s="26"/>
      <c r="J127" s="26"/>
      <c r="K127" s="26"/>
      <c r="L127" s="29"/>
      <c r="M127" s="30"/>
      <c r="N127" s="25"/>
      <c r="O127" s="25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32"/>
      <c r="AA127" s="26"/>
      <c r="AB127" s="26"/>
      <c r="AC127" s="26"/>
      <c r="AD127" s="26"/>
      <c r="AE127" s="26"/>
      <c r="AF127" s="26"/>
      <c r="AG127" s="26"/>
      <c r="AH127" s="26"/>
    </row>
    <row r="128" spans="1:34" s="33" customFormat="1" ht="21.75" customHeight="1">
      <c r="A128" s="25"/>
      <c r="B128" s="26"/>
      <c r="C128" s="26"/>
      <c r="D128" s="27"/>
      <c r="E128" s="27"/>
      <c r="F128" s="27"/>
      <c r="G128" s="28"/>
      <c r="H128" s="26"/>
      <c r="I128" s="26"/>
      <c r="J128" s="26"/>
      <c r="K128" s="26"/>
      <c r="L128" s="29"/>
      <c r="M128" s="30"/>
      <c r="N128" s="25"/>
      <c r="O128" s="25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32"/>
      <c r="AA128" s="26"/>
      <c r="AB128" s="26"/>
      <c r="AC128" s="26"/>
      <c r="AD128" s="26"/>
      <c r="AE128" s="26"/>
      <c r="AF128" s="26"/>
      <c r="AG128" s="26"/>
      <c r="AH128" s="26"/>
    </row>
    <row r="129" spans="1:34" s="33" customFormat="1" ht="21.75" customHeight="1">
      <c r="A129" s="25"/>
      <c r="B129" s="26"/>
      <c r="C129" s="26"/>
      <c r="D129" s="27"/>
      <c r="E129" s="27"/>
      <c r="F129" s="27"/>
      <c r="G129" s="28"/>
      <c r="H129" s="26"/>
      <c r="I129" s="26"/>
      <c r="J129" s="26"/>
      <c r="K129" s="26"/>
      <c r="L129" s="29"/>
      <c r="M129" s="30"/>
      <c r="N129" s="25"/>
      <c r="O129" s="25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32"/>
      <c r="AA129" s="26"/>
      <c r="AB129" s="26"/>
      <c r="AC129" s="26"/>
      <c r="AD129" s="26"/>
      <c r="AE129" s="26"/>
      <c r="AF129" s="26"/>
      <c r="AG129" s="26"/>
      <c r="AH129" s="26"/>
    </row>
    <row r="130" spans="1:34" s="33" customFormat="1" ht="21.75" customHeight="1">
      <c r="A130" s="25"/>
      <c r="B130" s="26"/>
      <c r="C130" s="26"/>
      <c r="D130" s="27"/>
      <c r="E130" s="27"/>
      <c r="F130" s="27"/>
      <c r="G130" s="28"/>
      <c r="H130" s="26"/>
      <c r="I130" s="26"/>
      <c r="J130" s="26"/>
      <c r="K130" s="26"/>
      <c r="L130" s="29"/>
      <c r="M130" s="30"/>
      <c r="N130" s="25"/>
      <c r="O130" s="25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32"/>
      <c r="AA130" s="26"/>
      <c r="AB130" s="26"/>
      <c r="AC130" s="26"/>
      <c r="AD130" s="26"/>
      <c r="AE130" s="26"/>
      <c r="AF130" s="26"/>
      <c r="AG130" s="26"/>
      <c r="AH130" s="26"/>
    </row>
    <row r="131" spans="1:34" s="33" customFormat="1" ht="21.75" customHeight="1">
      <c r="A131" s="25"/>
      <c r="B131" s="26"/>
      <c r="C131" s="26"/>
      <c r="D131" s="27"/>
      <c r="E131" s="27"/>
      <c r="F131" s="27"/>
      <c r="G131" s="28"/>
      <c r="H131" s="26"/>
      <c r="I131" s="26"/>
      <c r="J131" s="26"/>
      <c r="K131" s="26"/>
      <c r="L131" s="29"/>
      <c r="M131" s="30"/>
      <c r="N131" s="25"/>
      <c r="O131" s="25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32"/>
      <c r="AA131" s="26"/>
      <c r="AB131" s="26"/>
      <c r="AC131" s="26"/>
      <c r="AD131" s="26"/>
      <c r="AE131" s="26"/>
      <c r="AF131" s="26"/>
      <c r="AG131" s="26"/>
      <c r="AH131" s="26"/>
    </row>
    <row r="132" spans="1:34" s="33" customFormat="1" ht="21.75" customHeight="1">
      <c r="A132" s="25"/>
      <c r="B132" s="26"/>
      <c r="C132" s="26"/>
      <c r="D132" s="27"/>
      <c r="E132" s="27"/>
      <c r="F132" s="27"/>
      <c r="G132" s="28"/>
      <c r="H132" s="26"/>
      <c r="I132" s="26"/>
      <c r="J132" s="26"/>
      <c r="K132" s="26"/>
      <c r="L132" s="29"/>
      <c r="M132" s="30"/>
      <c r="N132" s="31"/>
      <c r="O132" s="25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32"/>
      <c r="AA132" s="26"/>
      <c r="AB132" s="26"/>
      <c r="AC132" s="26"/>
      <c r="AD132" s="26"/>
      <c r="AE132" s="26"/>
      <c r="AF132" s="26"/>
      <c r="AG132" s="26"/>
      <c r="AH132" s="26"/>
    </row>
    <row r="133" spans="1:34" s="33" customFormat="1" ht="21.75" customHeight="1">
      <c r="A133" s="25"/>
      <c r="B133" s="26"/>
      <c r="C133" s="26"/>
      <c r="D133" s="27"/>
      <c r="E133" s="27"/>
      <c r="F133" s="27"/>
      <c r="G133" s="28"/>
      <c r="H133" s="26"/>
      <c r="I133" s="26"/>
      <c r="J133" s="26"/>
      <c r="K133" s="26"/>
      <c r="L133" s="29"/>
      <c r="M133" s="30"/>
      <c r="N133" s="25"/>
      <c r="O133" s="25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32"/>
      <c r="AA133" s="26"/>
      <c r="AB133" s="26"/>
      <c r="AC133" s="26"/>
      <c r="AD133" s="26"/>
      <c r="AE133" s="26"/>
      <c r="AF133" s="26"/>
      <c r="AG133" s="26"/>
      <c r="AH133" s="26"/>
    </row>
    <row r="134" spans="1:34" s="33" customFormat="1" ht="21.75" customHeight="1">
      <c r="A134" s="25"/>
      <c r="B134" s="26"/>
      <c r="C134" s="26"/>
      <c r="D134" s="27"/>
      <c r="E134" s="27"/>
      <c r="F134" s="27"/>
      <c r="G134" s="28"/>
      <c r="H134" s="26"/>
      <c r="I134" s="26"/>
      <c r="J134" s="26"/>
      <c r="K134" s="26"/>
      <c r="L134" s="29"/>
      <c r="M134" s="30"/>
      <c r="N134" s="31"/>
      <c r="O134" s="25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32"/>
      <c r="AA134" s="26"/>
      <c r="AB134" s="26"/>
      <c r="AC134" s="26"/>
      <c r="AD134" s="26"/>
      <c r="AE134" s="26"/>
      <c r="AF134" s="26"/>
      <c r="AG134" s="26"/>
      <c r="AH134" s="26"/>
    </row>
    <row r="135" spans="1:34" s="33" customFormat="1" ht="21.75" customHeight="1">
      <c r="A135" s="25"/>
      <c r="B135" s="26"/>
      <c r="C135" s="26"/>
      <c r="D135" s="27"/>
      <c r="E135" s="27"/>
      <c r="F135" s="27"/>
      <c r="G135" s="28"/>
      <c r="H135" s="26"/>
      <c r="I135" s="26"/>
      <c r="J135" s="26"/>
      <c r="K135" s="26"/>
      <c r="L135" s="29"/>
      <c r="M135" s="30"/>
      <c r="N135" s="25"/>
      <c r="O135" s="25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32"/>
      <c r="AA135" s="26"/>
      <c r="AB135" s="26"/>
      <c r="AC135" s="26"/>
      <c r="AD135" s="26"/>
      <c r="AE135" s="26"/>
      <c r="AF135" s="26"/>
      <c r="AG135" s="26"/>
      <c r="AH135" s="26"/>
    </row>
    <row r="136" spans="1:34" s="33" customFormat="1" ht="21.75" customHeight="1">
      <c r="A136" s="25"/>
      <c r="B136" s="26"/>
      <c r="C136" s="26"/>
      <c r="D136" s="27"/>
      <c r="E136" s="27"/>
      <c r="F136" s="27"/>
      <c r="G136" s="28"/>
      <c r="H136" s="26"/>
      <c r="I136" s="26"/>
      <c r="J136" s="26"/>
      <c r="K136" s="26"/>
      <c r="L136" s="29"/>
      <c r="M136" s="30"/>
      <c r="N136" s="25"/>
      <c r="O136" s="25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32"/>
      <c r="AA136" s="26"/>
      <c r="AB136" s="26"/>
      <c r="AC136" s="26"/>
      <c r="AD136" s="26"/>
      <c r="AE136" s="26"/>
      <c r="AF136" s="26"/>
      <c r="AG136" s="26"/>
      <c r="AH136" s="26"/>
    </row>
    <row r="137" spans="1:34" s="33" customFormat="1" ht="21.75" customHeight="1">
      <c r="A137" s="25"/>
      <c r="B137" s="26"/>
      <c r="C137" s="26"/>
      <c r="D137" s="27"/>
      <c r="E137" s="27"/>
      <c r="F137" s="27"/>
      <c r="G137" s="28"/>
      <c r="H137" s="26"/>
      <c r="I137" s="26"/>
      <c r="J137" s="26"/>
      <c r="K137" s="26"/>
      <c r="L137" s="29"/>
      <c r="M137" s="30"/>
      <c r="N137" s="25"/>
      <c r="O137" s="25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32"/>
      <c r="AA137" s="26"/>
      <c r="AB137" s="26"/>
      <c r="AC137" s="26"/>
      <c r="AD137" s="26"/>
      <c r="AE137" s="26"/>
      <c r="AF137" s="26"/>
      <c r="AG137" s="26"/>
      <c r="AH137" s="26"/>
    </row>
  </sheetData>
  <sortState ref="A3:AH54">
    <sortCondition ref="C3:C54"/>
    <sortCondition ref="O3:O54"/>
  </sortState>
  <mergeCells count="2">
    <mergeCell ref="A1:B1"/>
    <mergeCell ref="P1:AH1"/>
  </mergeCells>
  <conditionalFormatting sqref="P11:V1048576 G1 K1 G3:G1048576 Q2:V10 P1:P10 K3:K1048576">
    <cfRule type="cellIs" priority="2" operator="equal">
      <formula>0</formula>
    </cfRule>
  </conditionalFormatting>
  <conditionalFormatting sqref="C2:C1048576">
    <cfRule type="cellIs" priority="1" operator="equal">
      <formula>"A+"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2021-03-17T07:07:42Z</dcterms:created>
  <dcterms:modified xsi:type="dcterms:W3CDTF">2021-03-17T07:12:52Z</dcterms:modified>
</cp:coreProperties>
</file>